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fli\Documents\2023 Speed Dec\"/>
    </mc:Choice>
  </mc:AlternateContent>
  <xr:revisionPtr revIDLastSave="0" documentId="13_ncr:1_{2BDCC3F8-F5A9-4ED3-A2DE-D9EE2F527931}" xr6:coauthVersionLast="47" xr6:coauthVersionMax="47" xr10:uidLastSave="{00000000-0000-0000-0000-000000000000}"/>
  <bookViews>
    <workbookView xWindow="-120" yWindow="-120" windowWidth="20730" windowHeight="11160" xr2:uid="{F1E22AAF-1A6C-4789-BE95-36049788789C}"/>
  </bookViews>
  <sheets>
    <sheet name="Track All" sheetId="1" r:id="rId1"/>
    <sheet name="Long Jump" sheetId="2" r:id="rId2"/>
    <sheet name="Shot Putt" sheetId="3" r:id="rId3"/>
    <sheet name="High Jump" sheetId="4" r:id="rId4"/>
    <sheet name="Discus" sheetId="5" r:id="rId5"/>
    <sheet name="Pole Vault" sheetId="6" r:id="rId6"/>
    <sheet name="Javelin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0" i="1" l="1"/>
  <c r="G179" i="1"/>
  <c r="G176" i="1"/>
  <c r="G175" i="1"/>
  <c r="G172" i="1"/>
  <c r="G171" i="1"/>
  <c r="G168" i="1"/>
  <c r="G167" i="1"/>
  <c r="G164" i="1"/>
  <c r="G163" i="1"/>
  <c r="G160" i="1"/>
  <c r="G159" i="1"/>
  <c r="G156" i="1"/>
  <c r="G155" i="1"/>
  <c r="G152" i="1"/>
  <c r="G151" i="1"/>
  <c r="G148" i="1"/>
  <c r="G147" i="1"/>
  <c r="G144" i="1"/>
  <c r="G143" i="1"/>
  <c r="G140" i="1"/>
  <c r="G139" i="1"/>
  <c r="G136" i="1"/>
  <c r="G135" i="1"/>
  <c r="G132" i="1"/>
  <c r="G131" i="1"/>
  <c r="G130" i="1"/>
  <c r="G127" i="1"/>
  <c r="G126" i="1"/>
  <c r="G125" i="1"/>
  <c r="G122" i="1"/>
  <c r="G119" i="1"/>
  <c r="G118" i="1"/>
  <c r="G117" i="1"/>
  <c r="G114" i="1"/>
  <c r="G111" i="1"/>
  <c r="G110" i="1"/>
  <c r="G107" i="1"/>
  <c r="G106" i="1"/>
  <c r="G105" i="1"/>
  <c r="G102" i="1"/>
  <c r="G101" i="1"/>
  <c r="G98" i="1"/>
  <c r="G97" i="1"/>
  <c r="G96" i="1"/>
  <c r="G93" i="1"/>
  <c r="G92" i="1"/>
  <c r="G91" i="1"/>
  <c r="G88" i="1"/>
  <c r="G87" i="1"/>
  <c r="G86" i="1"/>
  <c r="G83" i="1"/>
  <c r="G82" i="1"/>
  <c r="G81" i="1"/>
  <c r="G78" i="1"/>
  <c r="G77" i="1"/>
  <c r="G76" i="1"/>
  <c r="G73" i="1"/>
  <c r="G72" i="1"/>
  <c r="G71" i="1"/>
  <c r="G68" i="1"/>
  <c r="G67" i="1"/>
  <c r="G66" i="1"/>
  <c r="G63" i="1"/>
  <c r="G62" i="1"/>
  <c r="G61" i="1"/>
  <c r="G58" i="1"/>
  <c r="G57" i="1"/>
  <c r="G56" i="1"/>
  <c r="G53" i="1"/>
  <c r="G52" i="1"/>
  <c r="G51" i="1"/>
  <c r="G48" i="1"/>
  <c r="G47" i="1"/>
  <c r="G46" i="1"/>
  <c r="G45" i="1"/>
  <c r="G42" i="1"/>
  <c r="G41" i="1"/>
  <c r="G40" i="1"/>
  <c r="G37" i="1"/>
  <c r="G36" i="1"/>
  <c r="G35" i="1"/>
  <c r="G34" i="1"/>
  <c r="G31" i="1"/>
  <c r="G30" i="1"/>
  <c r="G29" i="1"/>
  <c r="G28" i="1"/>
  <c r="G25" i="1"/>
  <c r="G24" i="1"/>
  <c r="G23" i="1"/>
  <c r="G20" i="1"/>
  <c r="G19" i="1"/>
  <c r="G18" i="1"/>
  <c r="G17" i="1"/>
  <c r="G14" i="1"/>
  <c r="G13" i="1"/>
  <c r="G12" i="1"/>
  <c r="G9" i="1"/>
  <c r="G8" i="1"/>
  <c r="G7" i="1"/>
  <c r="G4" i="1"/>
  <c r="G3" i="1"/>
  <c r="G2" i="1"/>
</calcChain>
</file>

<file path=xl/sharedStrings.xml><?xml version="1.0" encoding="utf-8"?>
<sst xmlns="http://schemas.openxmlformats.org/spreadsheetml/2006/main" count="1626" uniqueCount="267">
  <si>
    <t>Pod 1 DEC - 100m</t>
  </si>
  <si>
    <t>-0.5 M/S</t>
  </si>
  <si>
    <t>Andy SMERDON</t>
  </si>
  <si>
    <t>Fleet &amp; Crookham AC</t>
  </si>
  <si>
    <t>M60</t>
  </si>
  <si>
    <t>Katrina KELLY</t>
  </si>
  <si>
    <t>Mornington Chasers</t>
  </si>
  <si>
    <t>SW</t>
  </si>
  <si>
    <t>Geoff POWLEY</t>
  </si>
  <si>
    <t>Lincoln Wellington AC</t>
  </si>
  <si>
    <t>Pod 1 DEC - 400m</t>
  </si>
  <si>
    <t>Pod 1 DEC - 100mH</t>
  </si>
  <si>
    <t>-1.0 M/S</t>
  </si>
  <si>
    <t>Pod 2 DEC - 100m</t>
  </si>
  <si>
    <t>-0.9 M/S</t>
  </si>
  <si>
    <t>Mark MCALLISTER</t>
  </si>
  <si>
    <t>Tonbridge AC</t>
  </si>
  <si>
    <t>M50</t>
  </si>
  <si>
    <t>Chris BROMLEY</t>
  </si>
  <si>
    <t>Radley AC</t>
  </si>
  <si>
    <t>Andrew ENGLAND</t>
  </si>
  <si>
    <t>Geoff BUTLER</t>
  </si>
  <si>
    <t>BMHAC</t>
  </si>
  <si>
    <t>Pod 1 DEC - 1500m</t>
  </si>
  <si>
    <t xml:space="preserve"> </t>
  </si>
  <si>
    <t>Pod 2 DEC - 400m</t>
  </si>
  <si>
    <t>Pod 2 DEC - 100mH</t>
  </si>
  <si>
    <t>-1.7 M/S</t>
  </si>
  <si>
    <t>Pod 3 DEC - 100m</t>
  </si>
  <si>
    <t xml:space="preserve">-1.6 M/S </t>
  </si>
  <si>
    <t>Josh ROBINSON</t>
  </si>
  <si>
    <t>Gloucester AC</t>
  </si>
  <si>
    <t>U20</t>
  </si>
  <si>
    <t>Kyle NEAL</t>
  </si>
  <si>
    <t>Matt HOLLOWAY</t>
  </si>
  <si>
    <t>M45</t>
  </si>
  <si>
    <t>Pod 2 DEC - 1500m</t>
  </si>
  <si>
    <t>Pod 3 DEC - 400m</t>
  </si>
  <si>
    <t>Pod 3 DEC - 110mH</t>
  </si>
  <si>
    <t>-2.2 M/S</t>
  </si>
  <si>
    <t>Pod 4 DEC - 100m</t>
  </si>
  <si>
    <t>-2.3 M/S</t>
  </si>
  <si>
    <t>Tom BECKETT</t>
  </si>
  <si>
    <t>SM</t>
  </si>
  <si>
    <t>Will GOODBOURN</t>
  </si>
  <si>
    <t>Charnwood AC</t>
  </si>
  <si>
    <t>Mark ANDREWS</t>
  </si>
  <si>
    <t>Holland Sports AC</t>
  </si>
  <si>
    <t>Pod 3 DEC - 1500m</t>
  </si>
  <si>
    <t>Pod 4 DEC - 400m</t>
  </si>
  <si>
    <t>Pod 4 DEC - 110mH</t>
  </si>
  <si>
    <t>Pod 5 DEC - 100m</t>
  </si>
  <si>
    <t>Josh STRUDWICK</t>
  </si>
  <si>
    <t>Harry PETYT</t>
  </si>
  <si>
    <t>Bristol &amp; West AC</t>
  </si>
  <si>
    <t>Bram VAN HASTENBERG</t>
  </si>
  <si>
    <t>Holland</t>
  </si>
  <si>
    <t>Pod 4 DEC - 1500m</t>
  </si>
  <si>
    <t>Pod 5 DEC - 400m</t>
  </si>
  <si>
    <t>Pod 5 DEC - 110mH</t>
  </si>
  <si>
    <t>-2.1 M/S</t>
  </si>
  <si>
    <t>Pod 6 DEC - 100m</t>
  </si>
  <si>
    <t xml:space="preserve">-1.9 M/S </t>
  </si>
  <si>
    <t>Bilen AHMET</t>
  </si>
  <si>
    <t>Kingston &amp; Poly AC</t>
  </si>
  <si>
    <t>M35</t>
  </si>
  <si>
    <t>Ben HAZELL</t>
  </si>
  <si>
    <t>Pod 5 DEC - 1500m</t>
  </si>
  <si>
    <t>Pod 6 DEC - 400m</t>
  </si>
  <si>
    <t>DNS</t>
  </si>
  <si>
    <t>Pod 6 DEC - 110mH</t>
  </si>
  <si>
    <t>-0.8 M/S</t>
  </si>
  <si>
    <t>Pod 7 HEP - 100mH</t>
  </si>
  <si>
    <t>-2.9 M/S</t>
  </si>
  <si>
    <t>Jordanna MORRISH</t>
  </si>
  <si>
    <t>Emma KING</t>
  </si>
  <si>
    <t>Stef BAZYLKIEWICZ</t>
  </si>
  <si>
    <t>W35</t>
  </si>
  <si>
    <t>Pod 6 DEC - 1500m</t>
  </si>
  <si>
    <t>Pod 7 HEP - 200m</t>
  </si>
  <si>
    <t>Pod 7 HEP - 800m</t>
  </si>
  <si>
    <t>Pod 8 TEAM DEC - 100m</t>
  </si>
  <si>
    <t>P1</t>
  </si>
  <si>
    <t>Dean SHOWLER-DAVIS</t>
  </si>
  <si>
    <t>Crypto Lambo Traders</t>
  </si>
  <si>
    <t>B2</t>
  </si>
  <si>
    <t>Jared BARKER</t>
  </si>
  <si>
    <t>The Youngsters Forgot</t>
  </si>
  <si>
    <t>Pod 8 TEAM DEC - 400m</t>
  </si>
  <si>
    <t>B3</t>
  </si>
  <si>
    <t>Quinn BARKER</t>
  </si>
  <si>
    <t>P3</t>
  </si>
  <si>
    <t>Rob KITE</t>
  </si>
  <si>
    <t>Pod 8 TEAM DEC - 110mH</t>
  </si>
  <si>
    <t>-2.4 M/S</t>
  </si>
  <si>
    <t>B1</t>
  </si>
  <si>
    <t>Harvey HANNINGTON-GREEN</t>
  </si>
  <si>
    <t>P2</t>
  </si>
  <si>
    <t>Sam SLEAP</t>
  </si>
  <si>
    <t>Pod 9 TEAM DEC - 100m</t>
  </si>
  <si>
    <t>-2.8 M/S</t>
  </si>
  <si>
    <t>G2</t>
  </si>
  <si>
    <t>Josh's Giants</t>
  </si>
  <si>
    <t>O2</t>
  </si>
  <si>
    <t>Laura DARCEY</t>
  </si>
  <si>
    <t>Rafers Divas</t>
  </si>
  <si>
    <t>Pod 8 TEAM DEC - 1500m</t>
  </si>
  <si>
    <t>Pod 9 TEAM DEC - 400m</t>
  </si>
  <si>
    <t>O3</t>
  </si>
  <si>
    <t>Becky SLEAP</t>
  </si>
  <si>
    <t>Pod 9 TEAM DEC - 100mH/110mH</t>
  </si>
  <si>
    <t>-3.0 M/S</t>
  </si>
  <si>
    <t>G4</t>
  </si>
  <si>
    <t>Pod 10 DEC - 100m</t>
  </si>
  <si>
    <t>-1.1 M/S</t>
  </si>
  <si>
    <t>Lewis CHURCH</t>
  </si>
  <si>
    <t>West Kent AC</t>
  </si>
  <si>
    <t>Will HODI</t>
  </si>
  <si>
    <t>Nairn AC</t>
  </si>
  <si>
    <t>Pod 9 TEAM DEC - 1500m</t>
  </si>
  <si>
    <t>G3</t>
  </si>
  <si>
    <t>Pod 10 DEC - 400m</t>
  </si>
  <si>
    <t>Pod 10 DEC - 110mH</t>
  </si>
  <si>
    <t>Pod 10 DEC - 1500m</t>
  </si>
  <si>
    <t>Long Jump</t>
  </si>
  <si>
    <t>Group/Pod</t>
  </si>
  <si>
    <t>ONE (1)</t>
  </si>
  <si>
    <t>Best</t>
  </si>
  <si>
    <t>Age</t>
  </si>
  <si>
    <t>Dec</t>
  </si>
  <si>
    <t>Name</t>
  </si>
  <si>
    <t>Club</t>
  </si>
  <si>
    <t>Group</t>
  </si>
  <si>
    <t>Points</t>
  </si>
  <si>
    <t>Geoff</t>
  </si>
  <si>
    <t>Powley</t>
  </si>
  <si>
    <t>Andy</t>
  </si>
  <si>
    <t>Smerdon</t>
  </si>
  <si>
    <t>Katrina</t>
  </si>
  <si>
    <t>Kelly</t>
  </si>
  <si>
    <t>TWO (2)</t>
  </si>
  <si>
    <t>Butler</t>
  </si>
  <si>
    <t>Andrew</t>
  </si>
  <si>
    <t>England</t>
  </si>
  <si>
    <t>Chris</t>
  </si>
  <si>
    <t>Bromley</t>
  </si>
  <si>
    <t>Mark</t>
  </si>
  <si>
    <t>McAllister</t>
  </si>
  <si>
    <t>THREE (3)</t>
  </si>
  <si>
    <t>Matt</t>
  </si>
  <si>
    <t>Holloway</t>
  </si>
  <si>
    <t>Kyle</t>
  </si>
  <si>
    <t>Neal</t>
  </si>
  <si>
    <t>U20M</t>
  </si>
  <si>
    <t>Josh</t>
  </si>
  <si>
    <t>Robinson</t>
  </si>
  <si>
    <t>FOUR (4)</t>
  </si>
  <si>
    <t>Will</t>
  </si>
  <si>
    <t>Goodbourn</t>
  </si>
  <si>
    <t>Tom</t>
  </si>
  <si>
    <t>Beckett</t>
  </si>
  <si>
    <t>Andrews</t>
  </si>
  <si>
    <t>FIVE (5)</t>
  </si>
  <si>
    <t>Strudwick</t>
  </si>
  <si>
    <t>Bram</t>
  </si>
  <si>
    <t>van Hastenberg</t>
  </si>
  <si>
    <t>Harry</t>
  </si>
  <si>
    <t>Petyt</t>
  </si>
  <si>
    <t>SIX (6)</t>
  </si>
  <si>
    <t>Ben</t>
  </si>
  <si>
    <t>Hazell</t>
  </si>
  <si>
    <t>Bilen</t>
  </si>
  <si>
    <t>Ahmet</t>
  </si>
  <si>
    <t>SEVEN (7) HEPT</t>
  </si>
  <si>
    <t>Stef</t>
  </si>
  <si>
    <t>Bazylkiewicz</t>
  </si>
  <si>
    <t>Jordanna</t>
  </si>
  <si>
    <t>Morrish</t>
  </si>
  <si>
    <t>Emma</t>
  </si>
  <si>
    <t>King</t>
  </si>
  <si>
    <t>EIGHT (8) TEAM</t>
  </si>
  <si>
    <t>Crypto Lambo 
Traders Club</t>
  </si>
  <si>
    <t>NINE (9) TEAM</t>
  </si>
  <si>
    <t>Rafer's Divas</t>
  </si>
  <si>
    <t>TEN (10)</t>
  </si>
  <si>
    <t>Hodi</t>
  </si>
  <si>
    <t>Lewis</t>
  </si>
  <si>
    <t>Church</t>
  </si>
  <si>
    <t>Age Group</t>
  </si>
  <si>
    <t>Basingstoke Speed Decathlon</t>
  </si>
  <si>
    <t>+3.2</t>
  </si>
  <si>
    <t>+5.1</t>
  </si>
  <si>
    <t>+2.4</t>
  </si>
  <si>
    <t>Hep</t>
  </si>
  <si>
    <t>wind m/s</t>
  </si>
  <si>
    <t xml:space="preserve">Harvey </t>
  </si>
  <si>
    <t>Hannington-Green</t>
  </si>
  <si>
    <t>Dean</t>
  </si>
  <si>
    <t>Showler-Davis</t>
  </si>
  <si>
    <t>Kim</t>
  </si>
  <si>
    <t>Saha</t>
  </si>
  <si>
    <t>+4.7</t>
  </si>
  <si>
    <t>+1.9</t>
  </si>
  <si>
    <t>Shot Put</t>
  </si>
  <si>
    <t>Weight</t>
  </si>
  <si>
    <t>M60    5kg</t>
  </si>
  <si>
    <t>Age Group /Weight</t>
  </si>
  <si>
    <t>SW     4kg</t>
  </si>
  <si>
    <t>M50      6kg</t>
  </si>
  <si>
    <t>U20M       6kg</t>
  </si>
  <si>
    <t>M45      7.26kg</t>
  </si>
  <si>
    <t>SM     7.26kg</t>
  </si>
  <si>
    <t>U20M     6kg</t>
  </si>
  <si>
    <t>W35    4kg</t>
  </si>
  <si>
    <t>SW    4kg</t>
  </si>
  <si>
    <t>M35    7.26kg</t>
  </si>
  <si>
    <t xml:space="preserve">Matt </t>
  </si>
  <si>
    <t>Rob</t>
  </si>
  <si>
    <t>Kite</t>
  </si>
  <si>
    <t>Mikun</t>
  </si>
  <si>
    <t>Adeniran</t>
  </si>
  <si>
    <t>dns</t>
  </si>
  <si>
    <t>nm</t>
  </si>
  <si>
    <t>High Jump</t>
  </si>
  <si>
    <t>Eight (8) TEAM</t>
  </si>
  <si>
    <t>Harvey</t>
  </si>
  <si>
    <t>Hanington Greeen</t>
  </si>
  <si>
    <t xml:space="preserve">SM
</t>
  </si>
  <si>
    <t>Discus</t>
  </si>
  <si>
    <t>Age Group/Wt</t>
  </si>
  <si>
    <t>M60   1kg</t>
  </si>
  <si>
    <t>SW   1kg</t>
  </si>
  <si>
    <t>SM   2kg</t>
  </si>
  <si>
    <t>M50   1.5kg</t>
  </si>
  <si>
    <t>M35   2kg</t>
  </si>
  <si>
    <t>M45   2kg</t>
  </si>
  <si>
    <t>U20M   1.75kg</t>
  </si>
  <si>
    <t>Katia</t>
  </si>
  <si>
    <t>Hazel</t>
  </si>
  <si>
    <t>Hollaway</t>
  </si>
  <si>
    <t>Pole Vault</t>
  </si>
  <si>
    <t>Sam</t>
  </si>
  <si>
    <t>Sleap</t>
  </si>
  <si>
    <t>Javelin</t>
  </si>
  <si>
    <t>SW   600g</t>
  </si>
  <si>
    <t>M60   600g</t>
  </si>
  <si>
    <t>M50   700g</t>
  </si>
  <si>
    <t>U20M  800g</t>
  </si>
  <si>
    <t>M45  800g</t>
  </si>
  <si>
    <t>SM  800g</t>
  </si>
  <si>
    <t>W35  600g</t>
  </si>
  <si>
    <t>SW  600g</t>
  </si>
  <si>
    <t>M35  800g</t>
  </si>
  <si>
    <t xml:space="preserve">Kyle </t>
  </si>
  <si>
    <t>Laura</t>
  </si>
  <si>
    <t>Darcy</t>
  </si>
  <si>
    <t>Quinn</t>
  </si>
  <si>
    <t>Barker</t>
  </si>
  <si>
    <t xml:space="preserve">Sam </t>
  </si>
  <si>
    <t>Fleet and Crookham AC</t>
  </si>
  <si>
    <t>W45</t>
  </si>
  <si>
    <t>M35  7.26kg</t>
  </si>
  <si>
    <t xml:space="preserve">Laura </t>
  </si>
  <si>
    <t xml:space="preserve">SW </t>
  </si>
  <si>
    <t>W35  1kg</t>
  </si>
  <si>
    <t>M35  2kg</t>
  </si>
  <si>
    <t>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</si>
</sst>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6" fillId="0" borderId="0" xfId="0" applyNumberFormat="1" applyFont="1"/>
    <xf numFmtId="0" fontId="9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2">
    <cellStyle name="Normal" xfId="0" builtinId="0"/>
    <cellStyle name="Normal 3" xfId="1" xr:uid="{18B81D35-2B01-4A94-BD91-45D9F655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DE65-06F2-4B19-85DB-184ECFC20F99}">
  <dimension ref="A1:I180"/>
  <sheetViews>
    <sheetView tabSelected="1" topLeftCell="A109" workbookViewId="0">
      <selection activeCell="A115" sqref="A115:XFD115"/>
    </sheetView>
  </sheetViews>
  <sheetFormatPr defaultRowHeight="15" x14ac:dyDescent="0.25"/>
  <cols>
    <col min="1" max="1" width="4.42578125" style="1" bestFit="1" customWidth="1"/>
    <col min="2" max="2" width="3.28515625" style="1" bestFit="1" customWidth="1"/>
    <col min="3" max="3" width="2" bestFit="1" customWidth="1"/>
    <col min="4" max="4" width="28.85546875" bestFit="1" customWidth="1"/>
    <col min="5" max="5" width="23.5703125" bestFit="1" customWidth="1"/>
    <col min="6" max="6" width="4.7109375" bestFit="1" customWidth="1"/>
    <col min="7" max="7" width="7.140625" bestFit="1" customWidth="1"/>
  </cols>
  <sheetData>
    <row r="1" spans="1:7" x14ac:dyDescent="0.25">
      <c r="A1" s="1">
        <v>1</v>
      </c>
      <c r="C1">
        <v>1</v>
      </c>
      <c r="D1" t="s">
        <v>0</v>
      </c>
      <c r="E1" t="s">
        <v>1</v>
      </c>
    </row>
    <row r="2" spans="1:7" x14ac:dyDescent="0.25">
      <c r="A2" s="1">
        <v>1</v>
      </c>
      <c r="B2" s="1">
        <v>24</v>
      </c>
      <c r="C2">
        <v>3</v>
      </c>
      <c r="D2" t="s">
        <v>2</v>
      </c>
      <c r="E2" t="s">
        <v>3</v>
      </c>
      <c r="F2" t="s">
        <v>4</v>
      </c>
      <c r="G2" t="str">
        <f>"14.28"</f>
        <v>14.28</v>
      </c>
    </row>
    <row r="3" spans="1:7" x14ac:dyDescent="0.25">
      <c r="A3" s="1">
        <v>2</v>
      </c>
      <c r="B3" s="1">
        <v>3</v>
      </c>
      <c r="C3">
        <v>4</v>
      </c>
      <c r="D3" t="s">
        <v>5</v>
      </c>
      <c r="E3" t="s">
        <v>6</v>
      </c>
      <c r="F3" t="s">
        <v>7</v>
      </c>
      <c r="G3" t="str">
        <f>"14.99"</f>
        <v>14.99</v>
      </c>
    </row>
    <row r="4" spans="1:7" x14ac:dyDescent="0.25">
      <c r="A4" s="1">
        <v>3</v>
      </c>
      <c r="B4" s="1">
        <v>25</v>
      </c>
      <c r="C4">
        <v>2</v>
      </c>
      <c r="D4" t="s">
        <v>8</v>
      </c>
      <c r="E4" t="s">
        <v>9</v>
      </c>
      <c r="F4" t="s">
        <v>4</v>
      </c>
      <c r="G4" t="str">
        <f>"15.51"</f>
        <v>15.51</v>
      </c>
    </row>
    <row r="6" spans="1:7" x14ac:dyDescent="0.25">
      <c r="A6" s="1">
        <v>1</v>
      </c>
      <c r="C6">
        <v>1</v>
      </c>
      <c r="D6" t="s">
        <v>10</v>
      </c>
    </row>
    <row r="7" spans="1:7" x14ac:dyDescent="0.25">
      <c r="A7" s="1">
        <v>1</v>
      </c>
      <c r="B7" s="1">
        <v>3</v>
      </c>
      <c r="C7">
        <v>1</v>
      </c>
      <c r="D7" t="s">
        <v>5</v>
      </c>
      <c r="E7" t="s">
        <v>6</v>
      </c>
      <c r="F7" t="s">
        <v>7</v>
      </c>
      <c r="G7" t="str">
        <f>"1:08.69"</f>
        <v>1:08.69</v>
      </c>
    </row>
    <row r="8" spans="1:7" x14ac:dyDescent="0.25">
      <c r="A8" s="1">
        <v>2</v>
      </c>
      <c r="B8" s="1">
        <v>24</v>
      </c>
      <c r="C8">
        <v>2</v>
      </c>
      <c r="D8" t="s">
        <v>2</v>
      </c>
      <c r="E8" t="s">
        <v>3</v>
      </c>
      <c r="F8" t="s">
        <v>4</v>
      </c>
      <c r="G8" t="str">
        <f>"1:15.15"</f>
        <v>1:15.15</v>
      </c>
    </row>
    <row r="9" spans="1:7" x14ac:dyDescent="0.25">
      <c r="A9" s="1">
        <v>3</v>
      </c>
      <c r="B9" s="1">
        <v>25</v>
      </c>
      <c r="C9">
        <v>3</v>
      </c>
      <c r="D9" t="s">
        <v>8</v>
      </c>
      <c r="E9" t="s">
        <v>9</v>
      </c>
      <c r="F9" t="s">
        <v>4</v>
      </c>
      <c r="G9" t="str">
        <f>"1:27.11"</f>
        <v>1:27.11</v>
      </c>
    </row>
    <row r="11" spans="1:7" x14ac:dyDescent="0.25">
      <c r="A11" s="1">
        <v>1</v>
      </c>
      <c r="C11">
        <v>1</v>
      </c>
      <c r="D11" t="s">
        <v>11</v>
      </c>
      <c r="E11" t="s">
        <v>12</v>
      </c>
    </row>
    <row r="12" spans="1:7" x14ac:dyDescent="0.25">
      <c r="A12" s="1">
        <v>1</v>
      </c>
      <c r="B12" s="1">
        <v>3</v>
      </c>
      <c r="C12">
        <v>8</v>
      </c>
      <c r="D12" t="s">
        <v>5</v>
      </c>
      <c r="E12" t="s">
        <v>6</v>
      </c>
      <c r="F12" t="s">
        <v>7</v>
      </c>
      <c r="G12" t="str">
        <f>"20.48"</f>
        <v>20.48</v>
      </c>
    </row>
    <row r="13" spans="1:7" x14ac:dyDescent="0.25">
      <c r="A13" s="1">
        <v>2</v>
      </c>
      <c r="B13" s="1">
        <v>25</v>
      </c>
      <c r="C13">
        <v>5</v>
      </c>
      <c r="D13" t="s">
        <v>8</v>
      </c>
      <c r="E13" t="s">
        <v>9</v>
      </c>
      <c r="F13" t="s">
        <v>4</v>
      </c>
      <c r="G13" t="str">
        <f>"22.63"</f>
        <v>22.63</v>
      </c>
    </row>
    <row r="14" spans="1:7" x14ac:dyDescent="0.25">
      <c r="A14" s="1">
        <v>3</v>
      </c>
      <c r="B14" s="1">
        <v>24</v>
      </c>
      <c r="C14">
        <v>6</v>
      </c>
      <c r="D14" t="s">
        <v>2</v>
      </c>
      <c r="E14" t="s">
        <v>3</v>
      </c>
      <c r="F14" t="s">
        <v>4</v>
      </c>
      <c r="G14" t="str">
        <f>"23.97"</f>
        <v>23.97</v>
      </c>
    </row>
    <row r="16" spans="1:7" x14ac:dyDescent="0.25">
      <c r="A16" s="1">
        <v>2</v>
      </c>
      <c r="C16">
        <v>1</v>
      </c>
      <c r="D16" t="s">
        <v>13</v>
      </c>
      <c r="E16" t="s">
        <v>14</v>
      </c>
    </row>
    <row r="17" spans="1:7" x14ac:dyDescent="0.25">
      <c r="A17" s="1">
        <v>1</v>
      </c>
      <c r="B17" s="1">
        <v>23</v>
      </c>
      <c r="C17">
        <v>4</v>
      </c>
      <c r="D17" t="s">
        <v>15</v>
      </c>
      <c r="E17" t="s">
        <v>16</v>
      </c>
      <c r="F17" t="s">
        <v>17</v>
      </c>
      <c r="G17" t="str">
        <f>"12.57"</f>
        <v>12.57</v>
      </c>
    </row>
    <row r="18" spans="1:7" x14ac:dyDescent="0.25">
      <c r="A18" s="1">
        <v>2</v>
      </c>
      <c r="B18" s="1">
        <v>22</v>
      </c>
      <c r="C18">
        <v>3</v>
      </c>
      <c r="D18" t="s">
        <v>18</v>
      </c>
      <c r="E18" t="s">
        <v>19</v>
      </c>
      <c r="F18" t="s">
        <v>17</v>
      </c>
      <c r="G18" t="str">
        <f>"12.87"</f>
        <v>12.87</v>
      </c>
    </row>
    <row r="19" spans="1:7" x14ac:dyDescent="0.25">
      <c r="A19" s="1">
        <v>3</v>
      </c>
      <c r="B19" s="1">
        <v>21</v>
      </c>
      <c r="C19">
        <v>2</v>
      </c>
      <c r="D19" t="s">
        <v>20</v>
      </c>
      <c r="E19" t="s">
        <v>19</v>
      </c>
      <c r="F19" t="s">
        <v>17</v>
      </c>
      <c r="G19" t="str">
        <f>"14.15"</f>
        <v>14.15</v>
      </c>
    </row>
    <row r="20" spans="1:7" x14ac:dyDescent="0.25">
      <c r="A20" s="1">
        <v>4</v>
      </c>
      <c r="B20" s="1">
        <v>20</v>
      </c>
      <c r="C20">
        <v>1</v>
      </c>
      <c r="D20" t="s">
        <v>21</v>
      </c>
      <c r="E20" t="s">
        <v>22</v>
      </c>
      <c r="F20" t="s">
        <v>17</v>
      </c>
      <c r="G20" t="str">
        <f>"15.98"</f>
        <v>15.98</v>
      </c>
    </row>
    <row r="22" spans="1:7" x14ac:dyDescent="0.25">
      <c r="A22" s="1">
        <v>1</v>
      </c>
      <c r="C22">
        <v>1</v>
      </c>
      <c r="D22" t="s">
        <v>23</v>
      </c>
      <c r="E22" t="s">
        <v>24</v>
      </c>
    </row>
    <row r="23" spans="1:7" x14ac:dyDescent="0.25">
      <c r="A23" s="1">
        <v>1</v>
      </c>
      <c r="B23" s="1">
        <v>3</v>
      </c>
      <c r="C23">
        <v>2</v>
      </c>
      <c r="D23" t="s">
        <v>5</v>
      </c>
      <c r="E23" t="s">
        <v>6</v>
      </c>
      <c r="F23" t="s">
        <v>7</v>
      </c>
      <c r="G23" t="str">
        <f>"5:24.61"</f>
        <v>5:24.61</v>
      </c>
    </row>
    <row r="24" spans="1:7" x14ac:dyDescent="0.25">
      <c r="A24" s="1">
        <v>2</v>
      </c>
      <c r="B24" s="1">
        <v>24</v>
      </c>
      <c r="C24">
        <v>3</v>
      </c>
      <c r="D24" t="s">
        <v>2</v>
      </c>
      <c r="E24" t="s">
        <v>3</v>
      </c>
      <c r="F24" t="s">
        <v>4</v>
      </c>
      <c r="G24" t="str">
        <f>"7:12.19"</f>
        <v>7:12.19</v>
      </c>
    </row>
    <row r="25" spans="1:7" x14ac:dyDescent="0.25">
      <c r="A25" s="1">
        <v>3</v>
      </c>
      <c r="B25" s="1">
        <v>25</v>
      </c>
      <c r="C25">
        <v>4</v>
      </c>
      <c r="D25" t="s">
        <v>8</v>
      </c>
      <c r="E25" t="s">
        <v>9</v>
      </c>
      <c r="F25" t="s">
        <v>4</v>
      </c>
      <c r="G25" t="str">
        <f>"8:05.54"</f>
        <v>8:05.54</v>
      </c>
    </row>
    <row r="27" spans="1:7" x14ac:dyDescent="0.25">
      <c r="A27" s="1">
        <v>2</v>
      </c>
      <c r="C27">
        <v>1</v>
      </c>
      <c r="D27" t="s">
        <v>25</v>
      </c>
      <c r="E27" t="s">
        <v>24</v>
      </c>
    </row>
    <row r="28" spans="1:7" x14ac:dyDescent="0.25">
      <c r="A28" s="1">
        <v>1</v>
      </c>
      <c r="B28" s="1">
        <v>22</v>
      </c>
      <c r="C28">
        <v>3</v>
      </c>
      <c r="D28" t="s">
        <v>18</v>
      </c>
      <c r="E28" t="s">
        <v>19</v>
      </c>
      <c r="F28" t="s">
        <v>17</v>
      </c>
      <c r="G28" t="str">
        <f>"1:01.80"</f>
        <v>1:01.80</v>
      </c>
    </row>
    <row r="29" spans="1:7" x14ac:dyDescent="0.25">
      <c r="A29" s="1">
        <v>2</v>
      </c>
      <c r="B29" s="1">
        <v>23</v>
      </c>
      <c r="C29">
        <v>4</v>
      </c>
      <c r="D29" t="s">
        <v>15</v>
      </c>
      <c r="E29" t="s">
        <v>16</v>
      </c>
      <c r="F29" t="s">
        <v>17</v>
      </c>
      <c r="G29" t="str">
        <f>"1:05.30"</f>
        <v>1:05.30</v>
      </c>
    </row>
    <row r="30" spans="1:7" x14ac:dyDescent="0.25">
      <c r="A30" s="1">
        <v>3</v>
      </c>
      <c r="B30" s="1">
        <v>20</v>
      </c>
      <c r="C30">
        <v>1</v>
      </c>
      <c r="D30" t="s">
        <v>21</v>
      </c>
      <c r="E30" t="s">
        <v>22</v>
      </c>
      <c r="F30" t="s">
        <v>17</v>
      </c>
      <c r="G30" t="str">
        <f>"1:14.60"</f>
        <v>1:14.60</v>
      </c>
    </row>
    <row r="31" spans="1:7" x14ac:dyDescent="0.25">
      <c r="A31" s="1">
        <v>4</v>
      </c>
      <c r="B31" s="1">
        <v>21</v>
      </c>
      <c r="C31">
        <v>2</v>
      </c>
      <c r="D31" t="s">
        <v>20</v>
      </c>
      <c r="E31" t="s">
        <v>19</v>
      </c>
      <c r="F31" t="s">
        <v>17</v>
      </c>
      <c r="G31" t="str">
        <f>"1:28.07"</f>
        <v>1:28.07</v>
      </c>
    </row>
    <row r="33" spans="1:7" x14ac:dyDescent="0.25">
      <c r="A33" s="1">
        <v>2</v>
      </c>
      <c r="C33">
        <v>1</v>
      </c>
      <c r="D33" t="s">
        <v>26</v>
      </c>
      <c r="E33" t="s">
        <v>27</v>
      </c>
    </row>
    <row r="34" spans="1:7" x14ac:dyDescent="0.25">
      <c r="A34" s="1">
        <v>1</v>
      </c>
      <c r="B34" s="1">
        <v>23</v>
      </c>
      <c r="C34">
        <v>6</v>
      </c>
      <c r="D34" t="s">
        <v>15</v>
      </c>
      <c r="E34" t="s">
        <v>16</v>
      </c>
      <c r="F34" t="s">
        <v>17</v>
      </c>
      <c r="G34" t="str">
        <f>"20.73"</f>
        <v>20.73</v>
      </c>
    </row>
    <row r="35" spans="1:7" x14ac:dyDescent="0.25">
      <c r="A35" s="1">
        <v>2</v>
      </c>
      <c r="B35" s="1">
        <v>22</v>
      </c>
      <c r="C35">
        <v>5</v>
      </c>
      <c r="D35" t="s">
        <v>18</v>
      </c>
      <c r="E35" t="s">
        <v>19</v>
      </c>
      <c r="F35" t="s">
        <v>17</v>
      </c>
      <c r="G35" t="str">
        <f>"21.06"</f>
        <v>21.06</v>
      </c>
    </row>
    <row r="36" spans="1:7" x14ac:dyDescent="0.25">
      <c r="A36" s="1">
        <v>3</v>
      </c>
      <c r="B36" s="1">
        <v>20</v>
      </c>
      <c r="C36">
        <v>7</v>
      </c>
      <c r="D36" t="s">
        <v>21</v>
      </c>
      <c r="E36" t="s">
        <v>22</v>
      </c>
      <c r="F36" t="s">
        <v>17</v>
      </c>
      <c r="G36" t="str">
        <f>"22.68"</f>
        <v>22.68</v>
      </c>
    </row>
    <row r="37" spans="1:7" x14ac:dyDescent="0.25">
      <c r="A37" s="1">
        <v>4</v>
      </c>
      <c r="B37" s="1">
        <v>21</v>
      </c>
      <c r="C37">
        <v>8</v>
      </c>
      <c r="D37" t="s">
        <v>20</v>
      </c>
      <c r="E37" t="s">
        <v>19</v>
      </c>
      <c r="F37" t="s">
        <v>17</v>
      </c>
      <c r="G37" t="str">
        <f>"23.49"</f>
        <v>23.49</v>
      </c>
    </row>
    <row r="39" spans="1:7" x14ac:dyDescent="0.25">
      <c r="A39" s="1">
        <v>3</v>
      </c>
      <c r="C39">
        <v>1</v>
      </c>
      <c r="D39" t="s">
        <v>28</v>
      </c>
      <c r="E39" t="s">
        <v>29</v>
      </c>
    </row>
    <row r="40" spans="1:7" x14ac:dyDescent="0.25">
      <c r="A40" s="1">
        <v>1</v>
      </c>
      <c r="B40" s="1">
        <v>2</v>
      </c>
      <c r="C40">
        <v>3</v>
      </c>
      <c r="D40" t="s">
        <v>30</v>
      </c>
      <c r="E40" t="s">
        <v>31</v>
      </c>
      <c r="F40" t="s">
        <v>32</v>
      </c>
      <c r="G40" t="str">
        <f>"12.43"</f>
        <v>12.43</v>
      </c>
    </row>
    <row r="41" spans="1:7" x14ac:dyDescent="0.25">
      <c r="A41" s="1">
        <v>2</v>
      </c>
      <c r="B41" s="1">
        <v>1</v>
      </c>
      <c r="C41">
        <v>2</v>
      </c>
      <c r="D41" t="s">
        <v>33</v>
      </c>
      <c r="E41" t="s">
        <v>31</v>
      </c>
      <c r="F41" t="s">
        <v>32</v>
      </c>
      <c r="G41" t="str">
        <f>"13.66"</f>
        <v>13.66</v>
      </c>
    </row>
    <row r="42" spans="1:7" x14ac:dyDescent="0.25">
      <c r="A42" s="1">
        <v>3</v>
      </c>
      <c r="B42" s="1">
        <v>19</v>
      </c>
      <c r="C42">
        <v>1</v>
      </c>
      <c r="D42" t="s">
        <v>34</v>
      </c>
      <c r="E42" t="s">
        <v>31</v>
      </c>
      <c r="F42" t="s">
        <v>35</v>
      </c>
      <c r="G42" t="str">
        <f>"13.78"</f>
        <v>13.78</v>
      </c>
    </row>
    <row r="44" spans="1:7" x14ac:dyDescent="0.25">
      <c r="A44" s="1">
        <v>2</v>
      </c>
      <c r="C44">
        <v>1</v>
      </c>
      <c r="D44" t="s">
        <v>36</v>
      </c>
      <c r="E44" t="s">
        <v>24</v>
      </c>
    </row>
    <row r="45" spans="1:7" x14ac:dyDescent="0.25">
      <c r="A45" s="1">
        <v>1</v>
      </c>
      <c r="B45" s="1">
        <v>20</v>
      </c>
      <c r="C45">
        <v>2</v>
      </c>
      <c r="D45" t="s">
        <v>21</v>
      </c>
      <c r="E45" t="s">
        <v>22</v>
      </c>
      <c r="F45" t="s">
        <v>17</v>
      </c>
      <c r="G45" t="str">
        <f>"5:52.93"</f>
        <v>5:52.93</v>
      </c>
    </row>
    <row r="46" spans="1:7" x14ac:dyDescent="0.25">
      <c r="A46" s="1">
        <v>2</v>
      </c>
      <c r="B46" s="1">
        <v>22</v>
      </c>
      <c r="C46">
        <v>4</v>
      </c>
      <c r="D46" t="s">
        <v>18</v>
      </c>
      <c r="E46" t="s">
        <v>19</v>
      </c>
      <c r="F46" t="s">
        <v>17</v>
      </c>
      <c r="G46" t="str">
        <f>"6:32.50"</f>
        <v>6:32.50</v>
      </c>
    </row>
    <row r="47" spans="1:7" x14ac:dyDescent="0.25">
      <c r="A47" s="1">
        <v>3</v>
      </c>
      <c r="B47" s="1">
        <v>23</v>
      </c>
      <c r="C47">
        <v>1</v>
      </c>
      <c r="D47" t="s">
        <v>15</v>
      </c>
      <c r="E47" t="s">
        <v>16</v>
      </c>
      <c r="F47" t="s">
        <v>17</v>
      </c>
      <c r="G47" t="str">
        <f>"6:33.53"</f>
        <v>6:33.53</v>
      </c>
    </row>
    <row r="48" spans="1:7" x14ac:dyDescent="0.25">
      <c r="A48" s="1">
        <v>4</v>
      </c>
      <c r="B48" s="1">
        <v>21</v>
      </c>
      <c r="C48">
        <v>3</v>
      </c>
      <c r="D48" t="s">
        <v>20</v>
      </c>
      <c r="E48" t="s">
        <v>19</v>
      </c>
      <c r="F48" t="s">
        <v>17</v>
      </c>
      <c r="G48" t="str">
        <f>"8:15.00"</f>
        <v>8:15.00</v>
      </c>
    </row>
    <row r="50" spans="1:7" x14ac:dyDescent="0.25">
      <c r="A50" s="1">
        <v>3</v>
      </c>
      <c r="C50">
        <v>1</v>
      </c>
      <c r="D50" t="s">
        <v>37</v>
      </c>
      <c r="E50" t="s">
        <v>24</v>
      </c>
    </row>
    <row r="51" spans="1:7" x14ac:dyDescent="0.25">
      <c r="A51" s="1">
        <v>1</v>
      </c>
      <c r="B51" s="1">
        <v>2</v>
      </c>
      <c r="C51">
        <v>3</v>
      </c>
      <c r="D51" t="s">
        <v>30</v>
      </c>
      <c r="E51" t="s">
        <v>31</v>
      </c>
      <c r="F51" t="s">
        <v>32</v>
      </c>
      <c r="G51" t="str">
        <f>"56.67"</f>
        <v>56.67</v>
      </c>
    </row>
    <row r="52" spans="1:7" x14ac:dyDescent="0.25">
      <c r="A52" s="1">
        <v>2</v>
      </c>
      <c r="B52" s="1">
        <v>1</v>
      </c>
      <c r="C52">
        <v>2</v>
      </c>
      <c r="D52" t="s">
        <v>33</v>
      </c>
      <c r="E52" t="s">
        <v>31</v>
      </c>
      <c r="F52" t="s">
        <v>32</v>
      </c>
      <c r="G52" t="str">
        <f>"1:01.55"</f>
        <v>1:01.55</v>
      </c>
    </row>
    <row r="53" spans="1:7" x14ac:dyDescent="0.25">
      <c r="A53" s="1">
        <v>3</v>
      </c>
      <c r="B53" s="1">
        <v>19</v>
      </c>
      <c r="C53">
        <v>1</v>
      </c>
      <c r="D53" t="s">
        <v>34</v>
      </c>
      <c r="E53" t="s">
        <v>31</v>
      </c>
      <c r="F53" t="s">
        <v>35</v>
      </c>
      <c r="G53" t="str">
        <f>"1:12.00"</f>
        <v>1:12.00</v>
      </c>
    </row>
    <row r="55" spans="1:7" x14ac:dyDescent="0.25">
      <c r="A55" s="1">
        <v>3</v>
      </c>
      <c r="C55">
        <v>1</v>
      </c>
      <c r="D55" t="s">
        <v>38</v>
      </c>
      <c r="E55" t="s">
        <v>39</v>
      </c>
    </row>
    <row r="56" spans="1:7" x14ac:dyDescent="0.25">
      <c r="A56" s="1">
        <v>1</v>
      </c>
      <c r="B56" s="1">
        <v>1</v>
      </c>
      <c r="C56">
        <v>6</v>
      </c>
      <c r="D56" t="s">
        <v>33</v>
      </c>
      <c r="E56" t="s">
        <v>31</v>
      </c>
      <c r="F56" t="s">
        <v>32</v>
      </c>
      <c r="G56" t="str">
        <f>"19.47"</f>
        <v>19.47</v>
      </c>
    </row>
    <row r="57" spans="1:7" x14ac:dyDescent="0.25">
      <c r="A57" s="1">
        <v>2</v>
      </c>
      <c r="B57" s="1">
        <v>2</v>
      </c>
      <c r="C57">
        <v>5</v>
      </c>
      <c r="D57" t="s">
        <v>30</v>
      </c>
      <c r="E57" t="s">
        <v>31</v>
      </c>
      <c r="F57" t="s">
        <v>32</v>
      </c>
      <c r="G57" t="str">
        <f>"20.10"</f>
        <v>20.10</v>
      </c>
    </row>
    <row r="58" spans="1:7" x14ac:dyDescent="0.25">
      <c r="A58" s="1">
        <v>3</v>
      </c>
      <c r="B58" s="1">
        <v>19</v>
      </c>
      <c r="C58">
        <v>7</v>
      </c>
      <c r="D58" t="s">
        <v>34</v>
      </c>
      <c r="E58" t="s">
        <v>31</v>
      </c>
      <c r="F58" t="s">
        <v>35</v>
      </c>
      <c r="G58" t="str">
        <f>"27.66"</f>
        <v>27.66</v>
      </c>
    </row>
    <row r="60" spans="1:7" x14ac:dyDescent="0.25">
      <c r="A60" s="1">
        <v>4</v>
      </c>
      <c r="C60">
        <v>1</v>
      </c>
      <c r="D60" t="s">
        <v>40</v>
      </c>
      <c r="E60" t="s">
        <v>41</v>
      </c>
    </row>
    <row r="61" spans="1:7" x14ac:dyDescent="0.25">
      <c r="A61" s="1">
        <v>1</v>
      </c>
      <c r="B61" s="1">
        <v>11</v>
      </c>
      <c r="C61">
        <v>3</v>
      </c>
      <c r="D61" t="s">
        <v>42</v>
      </c>
      <c r="E61" t="s">
        <v>31</v>
      </c>
      <c r="F61" t="s">
        <v>43</v>
      </c>
      <c r="G61" t="str">
        <f>"12.64"</f>
        <v>12.64</v>
      </c>
    </row>
    <row r="62" spans="1:7" x14ac:dyDescent="0.25">
      <c r="A62" s="1">
        <v>2</v>
      </c>
      <c r="B62" s="1">
        <v>6</v>
      </c>
      <c r="C62">
        <v>2</v>
      </c>
      <c r="D62" t="s">
        <v>44</v>
      </c>
      <c r="E62" t="s">
        <v>45</v>
      </c>
      <c r="F62" t="s">
        <v>43</v>
      </c>
      <c r="G62" t="str">
        <f>"13.54"</f>
        <v>13.54</v>
      </c>
    </row>
    <row r="63" spans="1:7" x14ac:dyDescent="0.25">
      <c r="A63" s="1">
        <v>3</v>
      </c>
      <c r="B63" s="1">
        <v>8</v>
      </c>
      <c r="C63">
        <v>4</v>
      </c>
      <c r="D63" t="s">
        <v>46</v>
      </c>
      <c r="E63" t="s">
        <v>47</v>
      </c>
      <c r="F63" t="s">
        <v>43</v>
      </c>
      <c r="G63" t="str">
        <f>"13.78"</f>
        <v>13.78</v>
      </c>
    </row>
    <row r="65" spans="1:7" x14ac:dyDescent="0.25">
      <c r="A65" s="1">
        <v>3</v>
      </c>
      <c r="C65">
        <v>1</v>
      </c>
      <c r="D65" t="s">
        <v>48</v>
      </c>
      <c r="E65" t="s">
        <v>24</v>
      </c>
    </row>
    <row r="66" spans="1:7" x14ac:dyDescent="0.25">
      <c r="A66" s="1">
        <v>1</v>
      </c>
      <c r="B66" s="1">
        <v>1</v>
      </c>
      <c r="C66">
        <v>2</v>
      </c>
      <c r="D66" t="s">
        <v>33</v>
      </c>
      <c r="E66" t="s">
        <v>31</v>
      </c>
      <c r="F66" t="s">
        <v>32</v>
      </c>
      <c r="G66" t="str">
        <f>"5:16.73"</f>
        <v>5:16.73</v>
      </c>
    </row>
    <row r="67" spans="1:7" x14ac:dyDescent="0.25">
      <c r="A67" s="1">
        <v>2</v>
      </c>
      <c r="B67" s="1">
        <v>2</v>
      </c>
      <c r="C67">
        <v>3</v>
      </c>
      <c r="D67" t="s">
        <v>30</v>
      </c>
      <c r="E67" t="s">
        <v>31</v>
      </c>
      <c r="F67" t="s">
        <v>32</v>
      </c>
      <c r="G67" t="str">
        <f>"5:55.38"</f>
        <v>5:55.38</v>
      </c>
    </row>
    <row r="68" spans="1:7" x14ac:dyDescent="0.25">
      <c r="A68" s="1">
        <v>3</v>
      </c>
      <c r="B68" s="1">
        <v>19</v>
      </c>
      <c r="C68">
        <v>1</v>
      </c>
      <c r="D68" t="s">
        <v>34</v>
      </c>
      <c r="E68" t="s">
        <v>31</v>
      </c>
      <c r="F68" t="s">
        <v>35</v>
      </c>
      <c r="G68" t="str">
        <f>"7:23.01"</f>
        <v>7:23.01</v>
      </c>
    </row>
    <row r="70" spans="1:7" x14ac:dyDescent="0.25">
      <c r="A70" s="1">
        <v>4</v>
      </c>
      <c r="C70">
        <v>1</v>
      </c>
      <c r="D70" t="s">
        <v>49</v>
      </c>
      <c r="E70" t="s">
        <v>24</v>
      </c>
    </row>
    <row r="71" spans="1:7" x14ac:dyDescent="0.25">
      <c r="A71" s="1">
        <v>1</v>
      </c>
      <c r="B71" s="1">
        <v>11</v>
      </c>
      <c r="C71">
        <v>3</v>
      </c>
      <c r="D71" t="s">
        <v>42</v>
      </c>
      <c r="E71" t="s">
        <v>31</v>
      </c>
      <c r="F71" t="s">
        <v>43</v>
      </c>
      <c r="G71" t="str">
        <f>"1:10.52"</f>
        <v>1:10.52</v>
      </c>
    </row>
    <row r="72" spans="1:7" x14ac:dyDescent="0.25">
      <c r="A72" s="1">
        <v>2</v>
      </c>
      <c r="B72" s="1">
        <v>8</v>
      </c>
      <c r="C72">
        <v>4</v>
      </c>
      <c r="D72" t="s">
        <v>46</v>
      </c>
      <c r="E72" t="s">
        <v>47</v>
      </c>
      <c r="F72" t="s">
        <v>43</v>
      </c>
      <c r="G72" t="str">
        <f>"1:11.01"</f>
        <v>1:11.01</v>
      </c>
    </row>
    <row r="73" spans="1:7" x14ac:dyDescent="0.25">
      <c r="A73" s="1">
        <v>3</v>
      </c>
      <c r="B73" s="1">
        <v>6</v>
      </c>
      <c r="C73">
        <v>2</v>
      </c>
      <c r="D73" t="s">
        <v>44</v>
      </c>
      <c r="E73" t="s">
        <v>45</v>
      </c>
      <c r="F73" t="s">
        <v>43</v>
      </c>
      <c r="G73" t="str">
        <f>"1:11.76"</f>
        <v>1:11.76</v>
      </c>
    </row>
    <row r="75" spans="1:7" x14ac:dyDescent="0.25">
      <c r="A75" s="1">
        <v>4</v>
      </c>
      <c r="C75">
        <v>1</v>
      </c>
      <c r="D75" t="s">
        <v>50</v>
      </c>
      <c r="E75" t="s">
        <v>39</v>
      </c>
    </row>
    <row r="76" spans="1:7" x14ac:dyDescent="0.25">
      <c r="A76" s="1">
        <v>1</v>
      </c>
      <c r="B76" s="1">
        <v>11</v>
      </c>
      <c r="C76">
        <v>5</v>
      </c>
      <c r="D76" t="s">
        <v>42</v>
      </c>
      <c r="E76" t="s">
        <v>31</v>
      </c>
      <c r="F76" t="s">
        <v>43</v>
      </c>
      <c r="G76" t="str">
        <f>"20.68"</f>
        <v>20.68</v>
      </c>
    </row>
    <row r="77" spans="1:7" x14ac:dyDescent="0.25">
      <c r="A77" s="1">
        <v>2</v>
      </c>
      <c r="B77" s="1">
        <v>6</v>
      </c>
      <c r="C77">
        <v>8</v>
      </c>
      <c r="D77" t="s">
        <v>44</v>
      </c>
      <c r="E77" t="s">
        <v>45</v>
      </c>
      <c r="F77" t="s">
        <v>43</v>
      </c>
      <c r="G77" t="str">
        <f>"22.40"</f>
        <v>22.40</v>
      </c>
    </row>
    <row r="78" spans="1:7" x14ac:dyDescent="0.25">
      <c r="A78" s="1">
        <v>3</v>
      </c>
      <c r="B78" s="1">
        <v>8</v>
      </c>
      <c r="C78">
        <v>6</v>
      </c>
      <c r="D78" t="s">
        <v>46</v>
      </c>
      <c r="E78" t="s">
        <v>47</v>
      </c>
      <c r="F78" t="s">
        <v>43</v>
      </c>
      <c r="G78" t="str">
        <f>"22.56"</f>
        <v>22.56</v>
      </c>
    </row>
    <row r="80" spans="1:7" x14ac:dyDescent="0.25">
      <c r="A80" s="1">
        <v>5</v>
      </c>
      <c r="C80">
        <v>1</v>
      </c>
      <c r="D80" t="s">
        <v>51</v>
      </c>
      <c r="E80" t="s">
        <v>41</v>
      </c>
    </row>
    <row r="81" spans="1:7" x14ac:dyDescent="0.25">
      <c r="A81" s="1">
        <v>1</v>
      </c>
      <c r="B81" s="1">
        <v>5</v>
      </c>
      <c r="C81">
        <v>1</v>
      </c>
      <c r="D81" t="s">
        <v>52</v>
      </c>
      <c r="E81" t="s">
        <v>22</v>
      </c>
      <c r="F81" t="s">
        <v>43</v>
      </c>
      <c r="G81" t="str">
        <f>"12.19"</f>
        <v>12.19</v>
      </c>
    </row>
    <row r="82" spans="1:7" x14ac:dyDescent="0.25">
      <c r="A82" s="1">
        <v>2</v>
      </c>
      <c r="B82" s="1">
        <v>4</v>
      </c>
      <c r="C82">
        <v>4</v>
      </c>
      <c r="D82" t="s">
        <v>53</v>
      </c>
      <c r="E82" t="s">
        <v>54</v>
      </c>
      <c r="F82" t="s">
        <v>43</v>
      </c>
      <c r="G82" t="str">
        <f>"12.61"</f>
        <v>12.61</v>
      </c>
    </row>
    <row r="83" spans="1:7" x14ac:dyDescent="0.25">
      <c r="A83" s="1">
        <v>3</v>
      </c>
      <c r="B83" s="1">
        <v>7</v>
      </c>
      <c r="C83">
        <v>3</v>
      </c>
      <c r="D83" t="s">
        <v>55</v>
      </c>
      <c r="E83" t="s">
        <v>56</v>
      </c>
      <c r="F83" t="s">
        <v>43</v>
      </c>
      <c r="G83" t="str">
        <f>"14.08"</f>
        <v>14.08</v>
      </c>
    </row>
    <row r="85" spans="1:7" x14ac:dyDescent="0.25">
      <c r="A85" s="1">
        <v>4</v>
      </c>
      <c r="C85">
        <v>1</v>
      </c>
      <c r="D85" t="s">
        <v>57</v>
      </c>
      <c r="E85" t="s">
        <v>24</v>
      </c>
    </row>
    <row r="86" spans="1:7" x14ac:dyDescent="0.25">
      <c r="A86" s="1">
        <v>1</v>
      </c>
      <c r="B86" s="1">
        <v>6</v>
      </c>
      <c r="C86">
        <v>3</v>
      </c>
      <c r="D86" t="s">
        <v>44</v>
      </c>
      <c r="E86" t="s">
        <v>45</v>
      </c>
      <c r="F86" t="s">
        <v>43</v>
      </c>
      <c r="G86" t="str">
        <f>"5:47.98"</f>
        <v>5:47.98</v>
      </c>
    </row>
    <row r="87" spans="1:7" x14ac:dyDescent="0.25">
      <c r="A87" s="1">
        <v>2</v>
      </c>
      <c r="B87" s="1">
        <v>8</v>
      </c>
      <c r="C87">
        <v>1</v>
      </c>
      <c r="D87" t="s">
        <v>46</v>
      </c>
      <c r="E87" t="s">
        <v>47</v>
      </c>
      <c r="F87" t="s">
        <v>43</v>
      </c>
      <c r="G87" t="str">
        <f>"6:25.16"</f>
        <v>6:25.16</v>
      </c>
    </row>
    <row r="88" spans="1:7" x14ac:dyDescent="0.25">
      <c r="A88" s="1">
        <v>3</v>
      </c>
      <c r="B88" s="1">
        <v>11</v>
      </c>
      <c r="C88">
        <v>4</v>
      </c>
      <c r="D88" t="s">
        <v>42</v>
      </c>
      <c r="E88" t="s">
        <v>31</v>
      </c>
      <c r="F88" t="s">
        <v>43</v>
      </c>
      <c r="G88" t="str">
        <f>"7:21.36"</f>
        <v>7:21.36</v>
      </c>
    </row>
    <row r="90" spans="1:7" x14ac:dyDescent="0.25">
      <c r="A90" s="1">
        <v>5</v>
      </c>
      <c r="C90">
        <v>1</v>
      </c>
      <c r="D90" t="s">
        <v>58</v>
      </c>
      <c r="E90" t="s">
        <v>24</v>
      </c>
    </row>
    <row r="91" spans="1:7" x14ac:dyDescent="0.25">
      <c r="A91" s="1">
        <v>1</v>
      </c>
      <c r="B91" s="1">
        <v>4</v>
      </c>
      <c r="C91">
        <v>4</v>
      </c>
      <c r="D91" t="s">
        <v>53</v>
      </c>
      <c r="E91" t="s">
        <v>54</v>
      </c>
      <c r="F91" t="s">
        <v>43</v>
      </c>
      <c r="G91" t="str">
        <f>"57.06"</f>
        <v>57.06</v>
      </c>
    </row>
    <row r="92" spans="1:7" x14ac:dyDescent="0.25">
      <c r="A92" s="1">
        <v>2</v>
      </c>
      <c r="B92" s="1">
        <v>7</v>
      </c>
      <c r="C92">
        <v>3</v>
      </c>
      <c r="D92" t="s">
        <v>55</v>
      </c>
      <c r="E92" t="s">
        <v>56</v>
      </c>
      <c r="F92" t="s">
        <v>43</v>
      </c>
      <c r="G92" t="str">
        <f>"1:03.21"</f>
        <v>1:03.21</v>
      </c>
    </row>
    <row r="93" spans="1:7" x14ac:dyDescent="0.25">
      <c r="A93" s="1">
        <v>3</v>
      </c>
      <c r="B93" s="1">
        <v>5</v>
      </c>
      <c r="C93">
        <v>5</v>
      </c>
      <c r="D93" t="s">
        <v>52</v>
      </c>
      <c r="E93" t="s">
        <v>22</v>
      </c>
      <c r="F93" t="s">
        <v>43</v>
      </c>
      <c r="G93" t="str">
        <f>"1:10.57"</f>
        <v>1:10.57</v>
      </c>
    </row>
    <row r="95" spans="1:7" x14ac:dyDescent="0.25">
      <c r="A95" s="1">
        <v>5</v>
      </c>
      <c r="C95">
        <v>1</v>
      </c>
      <c r="D95" t="s">
        <v>59</v>
      </c>
      <c r="E95" t="s">
        <v>60</v>
      </c>
    </row>
    <row r="96" spans="1:7" x14ac:dyDescent="0.25">
      <c r="A96" s="1">
        <v>1</v>
      </c>
      <c r="B96" s="1">
        <v>4</v>
      </c>
      <c r="C96">
        <v>5</v>
      </c>
      <c r="D96" t="s">
        <v>53</v>
      </c>
      <c r="E96" t="s">
        <v>54</v>
      </c>
      <c r="F96" t="s">
        <v>43</v>
      </c>
      <c r="G96" t="str">
        <f>"20.29"</f>
        <v>20.29</v>
      </c>
    </row>
    <row r="97" spans="1:7" x14ac:dyDescent="0.25">
      <c r="A97" s="1">
        <v>2</v>
      </c>
      <c r="B97" s="1">
        <v>5</v>
      </c>
      <c r="C97">
        <v>6</v>
      </c>
      <c r="D97" t="s">
        <v>52</v>
      </c>
      <c r="E97" t="s">
        <v>22</v>
      </c>
      <c r="F97" t="s">
        <v>43</v>
      </c>
      <c r="G97" t="str">
        <f>"22.19"</f>
        <v>22.19</v>
      </c>
    </row>
    <row r="98" spans="1:7" x14ac:dyDescent="0.25">
      <c r="A98" s="1">
        <v>3</v>
      </c>
      <c r="B98" s="1">
        <v>7</v>
      </c>
      <c r="C98">
        <v>4</v>
      </c>
      <c r="D98" t="s">
        <v>55</v>
      </c>
      <c r="E98" t="s">
        <v>56</v>
      </c>
      <c r="F98" t="s">
        <v>43</v>
      </c>
      <c r="G98" t="str">
        <f>"23.25"</f>
        <v>23.25</v>
      </c>
    </row>
    <row r="100" spans="1:7" x14ac:dyDescent="0.25">
      <c r="A100" s="1">
        <v>6</v>
      </c>
      <c r="C100">
        <v>1</v>
      </c>
      <c r="D100" t="s">
        <v>61</v>
      </c>
      <c r="E100" t="s">
        <v>62</v>
      </c>
    </row>
    <row r="101" spans="1:7" x14ac:dyDescent="0.25">
      <c r="A101" s="1">
        <v>1</v>
      </c>
      <c r="B101" s="1">
        <v>15</v>
      </c>
      <c r="C101">
        <v>4</v>
      </c>
      <c r="D101" t="s">
        <v>63</v>
      </c>
      <c r="E101" t="s">
        <v>64</v>
      </c>
      <c r="F101" t="s">
        <v>65</v>
      </c>
      <c r="G101" t="str">
        <f>"13.37"</f>
        <v>13.37</v>
      </c>
    </row>
    <row r="102" spans="1:7" x14ac:dyDescent="0.25">
      <c r="A102" s="1">
        <v>2</v>
      </c>
      <c r="B102" s="1">
        <v>17</v>
      </c>
      <c r="C102">
        <v>3</v>
      </c>
      <c r="D102" t="s">
        <v>66</v>
      </c>
      <c r="E102" t="s">
        <v>22</v>
      </c>
      <c r="F102" t="s">
        <v>65</v>
      </c>
      <c r="G102" t="str">
        <f>"17.82"</f>
        <v>17.82</v>
      </c>
    </row>
    <row r="104" spans="1:7" x14ac:dyDescent="0.25">
      <c r="A104" s="1">
        <v>5</v>
      </c>
      <c r="C104">
        <v>1</v>
      </c>
      <c r="D104" t="s">
        <v>67</v>
      </c>
      <c r="E104" t="s">
        <v>24</v>
      </c>
    </row>
    <row r="105" spans="1:7" x14ac:dyDescent="0.25">
      <c r="A105" s="1">
        <v>1</v>
      </c>
      <c r="B105" s="1">
        <v>4</v>
      </c>
      <c r="C105">
        <v>1</v>
      </c>
      <c r="D105" t="s">
        <v>53</v>
      </c>
      <c r="E105" t="s">
        <v>54</v>
      </c>
      <c r="F105" t="s">
        <v>43</v>
      </c>
      <c r="G105" t="str">
        <f>"5:25.90"</f>
        <v>5:25.90</v>
      </c>
    </row>
    <row r="106" spans="1:7" x14ac:dyDescent="0.25">
      <c r="A106" s="1">
        <v>2</v>
      </c>
      <c r="B106" s="1">
        <v>7</v>
      </c>
      <c r="C106">
        <v>4</v>
      </c>
      <c r="D106" t="s">
        <v>55</v>
      </c>
      <c r="E106" t="s">
        <v>56</v>
      </c>
      <c r="F106" t="s">
        <v>43</v>
      </c>
      <c r="G106" t="str">
        <f>"6:11.72"</f>
        <v>6:11.72</v>
      </c>
    </row>
    <row r="107" spans="1:7" x14ac:dyDescent="0.25">
      <c r="A107" s="1">
        <v>3</v>
      </c>
      <c r="B107" s="1">
        <v>5</v>
      </c>
      <c r="C107">
        <v>2</v>
      </c>
      <c r="D107" t="s">
        <v>52</v>
      </c>
      <c r="E107" t="s">
        <v>22</v>
      </c>
      <c r="F107" t="s">
        <v>43</v>
      </c>
      <c r="G107" t="str">
        <f>"6:15.27"</f>
        <v>6:15.27</v>
      </c>
    </row>
    <row r="109" spans="1:7" x14ac:dyDescent="0.25">
      <c r="A109" s="1">
        <v>6</v>
      </c>
      <c r="C109">
        <v>1</v>
      </c>
      <c r="D109" t="s">
        <v>68</v>
      </c>
      <c r="E109" t="s">
        <v>24</v>
      </c>
    </row>
    <row r="110" spans="1:7" x14ac:dyDescent="0.25">
      <c r="A110" s="1">
        <v>1</v>
      </c>
      <c r="B110" s="1">
        <v>15</v>
      </c>
      <c r="C110">
        <v>2</v>
      </c>
      <c r="D110" t="s">
        <v>63</v>
      </c>
      <c r="E110" t="s">
        <v>64</v>
      </c>
      <c r="F110" t="s">
        <v>65</v>
      </c>
      <c r="G110" t="str">
        <f>"1:09.10"</f>
        <v>1:09.10</v>
      </c>
    </row>
    <row r="111" spans="1:7" x14ac:dyDescent="0.25">
      <c r="A111" s="1" t="s">
        <v>69</v>
      </c>
      <c r="B111" s="1">
        <v>17</v>
      </c>
      <c r="C111">
        <v>1</v>
      </c>
      <c r="D111" t="s">
        <v>66</v>
      </c>
      <c r="E111" t="s">
        <v>22</v>
      </c>
      <c r="F111" t="s">
        <v>65</v>
      </c>
      <c r="G111" t="str">
        <f>""</f>
        <v/>
      </c>
    </row>
    <row r="113" spans="1:7" x14ac:dyDescent="0.25">
      <c r="A113" s="1">
        <v>6</v>
      </c>
      <c r="C113">
        <v>1</v>
      </c>
      <c r="D113" t="s">
        <v>70</v>
      </c>
      <c r="E113" t="s">
        <v>71</v>
      </c>
    </row>
    <row r="114" spans="1:7" x14ac:dyDescent="0.25">
      <c r="A114" s="1">
        <v>1</v>
      </c>
      <c r="B114" s="1">
        <v>15</v>
      </c>
      <c r="C114">
        <v>6</v>
      </c>
      <c r="D114" t="s">
        <v>63</v>
      </c>
      <c r="E114" t="s">
        <v>64</v>
      </c>
      <c r="F114" t="s">
        <v>65</v>
      </c>
      <c r="G114" t="str">
        <f>"20.24"</f>
        <v>20.24</v>
      </c>
    </row>
    <row r="116" spans="1:7" x14ac:dyDescent="0.25">
      <c r="A116" s="1">
        <v>7</v>
      </c>
      <c r="C116">
        <v>1</v>
      </c>
      <c r="D116" t="s">
        <v>72</v>
      </c>
      <c r="E116" t="s">
        <v>73</v>
      </c>
    </row>
    <row r="117" spans="1:7" x14ac:dyDescent="0.25">
      <c r="A117" s="1">
        <v>1</v>
      </c>
      <c r="B117" s="1">
        <v>28</v>
      </c>
      <c r="C117">
        <v>6</v>
      </c>
      <c r="D117" t="s">
        <v>74</v>
      </c>
      <c r="E117" t="s">
        <v>22</v>
      </c>
      <c r="F117" t="s">
        <v>7</v>
      </c>
      <c r="G117" t="str">
        <f>"16.47"</f>
        <v>16.47</v>
      </c>
    </row>
    <row r="118" spans="1:7" x14ac:dyDescent="0.25">
      <c r="A118" s="1">
        <v>2</v>
      </c>
      <c r="B118" s="1">
        <v>29</v>
      </c>
      <c r="C118">
        <v>7</v>
      </c>
      <c r="D118" t="s">
        <v>75</v>
      </c>
      <c r="E118" t="s">
        <v>22</v>
      </c>
      <c r="F118" t="s">
        <v>7</v>
      </c>
      <c r="G118" t="str">
        <f>"17.41"</f>
        <v>17.41</v>
      </c>
    </row>
    <row r="119" spans="1:7" x14ac:dyDescent="0.25">
      <c r="A119" s="1">
        <v>3</v>
      </c>
      <c r="B119" s="1">
        <v>27</v>
      </c>
      <c r="C119">
        <v>5</v>
      </c>
      <c r="D119" t="s">
        <v>76</v>
      </c>
      <c r="E119" t="s">
        <v>19</v>
      </c>
      <c r="F119" t="s">
        <v>77</v>
      </c>
      <c r="G119" t="str">
        <f>"23.12"</f>
        <v>23.12</v>
      </c>
    </row>
    <row r="121" spans="1:7" x14ac:dyDescent="0.25">
      <c r="A121" s="1">
        <v>6</v>
      </c>
      <c r="C121">
        <v>1</v>
      </c>
      <c r="D121" t="s">
        <v>78</v>
      </c>
      <c r="E121" t="s">
        <v>24</v>
      </c>
    </row>
    <row r="122" spans="1:7" x14ac:dyDescent="0.25">
      <c r="A122" s="1">
        <v>1</v>
      </c>
      <c r="B122" s="1">
        <v>15</v>
      </c>
      <c r="C122">
        <v>3</v>
      </c>
      <c r="D122" t="s">
        <v>63</v>
      </c>
      <c r="E122" t="s">
        <v>64</v>
      </c>
      <c r="F122" t="s">
        <v>65</v>
      </c>
      <c r="G122" t="str">
        <f>"5:51.22"</f>
        <v>5:51.22</v>
      </c>
    </row>
    <row r="124" spans="1:7" x14ac:dyDescent="0.25">
      <c r="A124" s="1">
        <v>7</v>
      </c>
      <c r="C124">
        <v>1</v>
      </c>
      <c r="D124" t="s">
        <v>79</v>
      </c>
      <c r="E124" t="s">
        <v>60</v>
      </c>
    </row>
    <row r="125" spans="1:7" x14ac:dyDescent="0.25">
      <c r="A125" s="1">
        <v>1</v>
      </c>
      <c r="B125" s="1">
        <v>28</v>
      </c>
      <c r="C125">
        <v>4</v>
      </c>
      <c r="D125" t="s">
        <v>74</v>
      </c>
      <c r="E125" t="s">
        <v>22</v>
      </c>
      <c r="F125" t="s">
        <v>7</v>
      </c>
      <c r="G125" t="str">
        <f>"27.83"</f>
        <v>27.83</v>
      </c>
    </row>
    <row r="126" spans="1:7" x14ac:dyDescent="0.25">
      <c r="A126" s="1">
        <v>2</v>
      </c>
      <c r="B126" s="1">
        <v>29</v>
      </c>
      <c r="C126">
        <v>2</v>
      </c>
      <c r="D126" t="s">
        <v>75</v>
      </c>
      <c r="E126" t="s">
        <v>22</v>
      </c>
      <c r="F126" t="s">
        <v>7</v>
      </c>
      <c r="G126" t="str">
        <f>"29.04"</f>
        <v>29.04</v>
      </c>
    </row>
    <row r="127" spans="1:7" x14ac:dyDescent="0.25">
      <c r="A127" s="1">
        <v>3</v>
      </c>
      <c r="B127" s="1">
        <v>27</v>
      </c>
      <c r="C127">
        <v>3</v>
      </c>
      <c r="D127" t="s">
        <v>76</v>
      </c>
      <c r="E127" t="s">
        <v>19</v>
      </c>
      <c r="F127" t="s">
        <v>77</v>
      </c>
      <c r="G127" t="str">
        <f>"38.74"</f>
        <v>38.74</v>
      </c>
    </row>
    <row r="129" spans="1:9" x14ac:dyDescent="0.25">
      <c r="A129" s="1">
        <v>7</v>
      </c>
      <c r="C129">
        <v>1</v>
      </c>
      <c r="D129" t="s">
        <v>80</v>
      </c>
      <c r="E129" t="s">
        <v>24</v>
      </c>
    </row>
    <row r="130" spans="1:9" x14ac:dyDescent="0.25">
      <c r="A130" s="1">
        <v>1</v>
      </c>
      <c r="B130" s="1">
        <v>28</v>
      </c>
      <c r="C130">
        <v>2</v>
      </c>
      <c r="D130" t="s">
        <v>74</v>
      </c>
      <c r="E130" t="s">
        <v>22</v>
      </c>
      <c r="F130" t="s">
        <v>7</v>
      </c>
      <c r="G130" t="str">
        <f>"2:29.83"</f>
        <v>2:29.83</v>
      </c>
    </row>
    <row r="131" spans="1:9" x14ac:dyDescent="0.25">
      <c r="A131" s="1">
        <v>2</v>
      </c>
      <c r="B131" s="1">
        <v>29</v>
      </c>
      <c r="C131">
        <v>3</v>
      </c>
      <c r="D131" t="s">
        <v>75</v>
      </c>
      <c r="E131" t="s">
        <v>22</v>
      </c>
      <c r="F131" t="s">
        <v>7</v>
      </c>
      <c r="G131" t="str">
        <f>"3:04.82"</f>
        <v>3:04.82</v>
      </c>
    </row>
    <row r="132" spans="1:9" x14ac:dyDescent="0.25">
      <c r="A132" s="1">
        <v>3</v>
      </c>
      <c r="B132" s="1">
        <v>27</v>
      </c>
      <c r="C132">
        <v>4</v>
      </c>
      <c r="D132" t="s">
        <v>76</v>
      </c>
      <c r="E132" t="s">
        <v>19</v>
      </c>
      <c r="F132" t="s">
        <v>77</v>
      </c>
      <c r="G132" t="str">
        <f>"4:02.87"</f>
        <v>4:02.87</v>
      </c>
    </row>
    <row r="134" spans="1:9" x14ac:dyDescent="0.25">
      <c r="A134" s="1">
        <v>8</v>
      </c>
      <c r="C134">
        <v>1</v>
      </c>
      <c r="D134" t="s">
        <v>81</v>
      </c>
      <c r="E134" t="s">
        <v>27</v>
      </c>
    </row>
    <row r="135" spans="1:9" x14ac:dyDescent="0.25">
      <c r="A135" s="1">
        <v>1</v>
      </c>
      <c r="B135" s="1" t="s">
        <v>82</v>
      </c>
      <c r="C135">
        <v>4</v>
      </c>
      <c r="D135" t="s">
        <v>83</v>
      </c>
      <c r="E135" t="s">
        <v>22</v>
      </c>
      <c r="F135" t="s">
        <v>65</v>
      </c>
      <c r="G135" t="str">
        <f>"11.26"</f>
        <v>11.26</v>
      </c>
      <c r="I135" t="s">
        <v>84</v>
      </c>
    </row>
    <row r="136" spans="1:9" x14ac:dyDescent="0.25">
      <c r="A136" s="1">
        <v>2</v>
      </c>
      <c r="B136" s="1" t="s">
        <v>85</v>
      </c>
      <c r="C136">
        <v>3</v>
      </c>
      <c r="D136" t="s">
        <v>86</v>
      </c>
      <c r="E136" t="s">
        <v>22</v>
      </c>
      <c r="F136" t="s">
        <v>32</v>
      </c>
      <c r="G136" t="str">
        <f>"11.82"</f>
        <v>11.82</v>
      </c>
      <c r="I136" t="s">
        <v>87</v>
      </c>
    </row>
    <row r="138" spans="1:9" x14ac:dyDescent="0.25">
      <c r="A138" s="1">
        <v>8</v>
      </c>
      <c r="C138">
        <v>1</v>
      </c>
      <c r="D138" t="s">
        <v>88</v>
      </c>
      <c r="E138" t="s">
        <v>24</v>
      </c>
    </row>
    <row r="139" spans="1:9" x14ac:dyDescent="0.25">
      <c r="A139" s="1">
        <v>1</v>
      </c>
      <c r="B139" s="1" t="s">
        <v>89</v>
      </c>
      <c r="C139">
        <v>3</v>
      </c>
      <c r="D139" t="s">
        <v>90</v>
      </c>
      <c r="E139" t="s">
        <v>22</v>
      </c>
      <c r="F139" t="s">
        <v>32</v>
      </c>
      <c r="G139" t="str">
        <f>"53.22"</f>
        <v>53.22</v>
      </c>
      <c r="I139" t="s">
        <v>87</v>
      </c>
    </row>
    <row r="140" spans="1:9" x14ac:dyDescent="0.25">
      <c r="A140" s="1">
        <v>2</v>
      </c>
      <c r="B140" s="1" t="s">
        <v>91</v>
      </c>
      <c r="C140">
        <v>2</v>
      </c>
      <c r="D140" t="s">
        <v>92</v>
      </c>
      <c r="E140" t="s">
        <v>22</v>
      </c>
      <c r="F140" t="s">
        <v>65</v>
      </c>
      <c r="G140" t="str">
        <f>"59.41"</f>
        <v>59.41</v>
      </c>
      <c r="I140" t="s">
        <v>84</v>
      </c>
    </row>
    <row r="142" spans="1:9" x14ac:dyDescent="0.25">
      <c r="A142" s="1">
        <v>8</v>
      </c>
      <c r="C142">
        <v>1</v>
      </c>
      <c r="D142" t="s">
        <v>93</v>
      </c>
      <c r="E142" t="s">
        <v>94</v>
      </c>
    </row>
    <row r="143" spans="1:9" x14ac:dyDescent="0.25">
      <c r="A143" s="1">
        <v>1</v>
      </c>
      <c r="B143" s="1" t="s">
        <v>95</v>
      </c>
      <c r="C143">
        <v>6</v>
      </c>
      <c r="D143" t="s">
        <v>96</v>
      </c>
      <c r="E143" t="s">
        <v>22</v>
      </c>
      <c r="F143" t="s">
        <v>32</v>
      </c>
      <c r="G143" t="str">
        <f>"19.26"</f>
        <v>19.26</v>
      </c>
    </row>
    <row r="144" spans="1:9" x14ac:dyDescent="0.25">
      <c r="A144" s="1">
        <v>2</v>
      </c>
      <c r="B144" s="1" t="s">
        <v>97</v>
      </c>
      <c r="C144">
        <v>8</v>
      </c>
      <c r="D144" t="s">
        <v>98</v>
      </c>
      <c r="E144" t="s">
        <v>22</v>
      </c>
      <c r="F144" t="s">
        <v>43</v>
      </c>
      <c r="G144" t="str">
        <f>"19.85"</f>
        <v>19.85</v>
      </c>
    </row>
    <row r="146" spans="1:9" x14ac:dyDescent="0.25">
      <c r="A146" s="1">
        <v>9</v>
      </c>
      <c r="C146">
        <v>1</v>
      </c>
      <c r="D146" t="s">
        <v>99</v>
      </c>
      <c r="E146" t="s">
        <v>100</v>
      </c>
    </row>
    <row r="147" spans="1:9" x14ac:dyDescent="0.25">
      <c r="A147" s="1">
        <v>1</v>
      </c>
      <c r="B147" s="1" t="s">
        <v>101</v>
      </c>
      <c r="C147">
        <v>2</v>
      </c>
      <c r="D147" t="s">
        <v>30</v>
      </c>
      <c r="E147" s="10" t="s">
        <v>31</v>
      </c>
      <c r="F147" t="s">
        <v>32</v>
      </c>
      <c r="G147" t="str">
        <f>"12.70"</f>
        <v>12.70</v>
      </c>
      <c r="I147" t="s">
        <v>102</v>
      </c>
    </row>
    <row r="148" spans="1:9" x14ac:dyDescent="0.25">
      <c r="A148" s="1">
        <v>2</v>
      </c>
      <c r="B148" s="1" t="s">
        <v>103</v>
      </c>
      <c r="C148">
        <v>1</v>
      </c>
      <c r="D148" t="s">
        <v>104</v>
      </c>
      <c r="E148" t="s">
        <v>22</v>
      </c>
      <c r="F148" t="s">
        <v>7</v>
      </c>
      <c r="G148" t="str">
        <f>"13.38"</f>
        <v>13.38</v>
      </c>
      <c r="I148" t="s">
        <v>105</v>
      </c>
    </row>
    <row r="150" spans="1:9" x14ac:dyDescent="0.25">
      <c r="A150" s="1">
        <v>8</v>
      </c>
      <c r="C150">
        <v>1</v>
      </c>
      <c r="D150" t="s">
        <v>106</v>
      </c>
      <c r="E150" t="s">
        <v>24</v>
      </c>
    </row>
    <row r="151" spans="1:9" x14ac:dyDescent="0.25">
      <c r="A151" s="1">
        <v>1</v>
      </c>
      <c r="B151" s="1" t="s">
        <v>85</v>
      </c>
      <c r="C151">
        <v>2</v>
      </c>
      <c r="D151" t="s">
        <v>86</v>
      </c>
      <c r="E151" t="s">
        <v>22</v>
      </c>
      <c r="F151" t="s">
        <v>32</v>
      </c>
      <c r="G151" t="str">
        <f>"4:56.28"</f>
        <v>4:56.28</v>
      </c>
      <c r="I151" t="s">
        <v>87</v>
      </c>
    </row>
    <row r="152" spans="1:9" x14ac:dyDescent="0.25">
      <c r="A152" s="1">
        <v>2</v>
      </c>
      <c r="B152" s="1" t="s">
        <v>82</v>
      </c>
      <c r="C152">
        <v>1</v>
      </c>
      <c r="D152" t="s">
        <v>83</v>
      </c>
      <c r="E152" t="s">
        <v>22</v>
      </c>
      <c r="F152" t="s">
        <v>65</v>
      </c>
      <c r="G152" t="str">
        <f>"5:12.71"</f>
        <v>5:12.71</v>
      </c>
      <c r="I152" t="s">
        <v>84</v>
      </c>
    </row>
    <row r="154" spans="1:9" x14ac:dyDescent="0.25">
      <c r="A154" s="1">
        <v>9</v>
      </c>
      <c r="C154">
        <v>1</v>
      </c>
      <c r="D154" t="s">
        <v>107</v>
      </c>
      <c r="E154" t="s">
        <v>24</v>
      </c>
    </row>
    <row r="155" spans="1:9" x14ac:dyDescent="0.25">
      <c r="A155" s="1">
        <v>1</v>
      </c>
      <c r="B155" s="1" t="s">
        <v>101</v>
      </c>
      <c r="C155">
        <v>3</v>
      </c>
      <c r="D155" t="s">
        <v>30</v>
      </c>
      <c r="E155" s="10" t="s">
        <v>31</v>
      </c>
      <c r="F155" t="s">
        <v>32</v>
      </c>
      <c r="G155" t="str">
        <f>"57.97"</f>
        <v>57.97</v>
      </c>
      <c r="I155" t="s">
        <v>102</v>
      </c>
    </row>
    <row r="156" spans="1:9" x14ac:dyDescent="0.25">
      <c r="A156" s="1">
        <v>2</v>
      </c>
      <c r="B156" s="1" t="s">
        <v>108</v>
      </c>
      <c r="C156">
        <v>2</v>
      </c>
      <c r="D156" t="s">
        <v>109</v>
      </c>
      <c r="E156" t="s">
        <v>22</v>
      </c>
      <c r="F156" t="s">
        <v>77</v>
      </c>
      <c r="G156" t="str">
        <f>"1:14.86"</f>
        <v>1:14.86</v>
      </c>
      <c r="I156" t="s">
        <v>105</v>
      </c>
    </row>
    <row r="158" spans="1:9" x14ac:dyDescent="0.25">
      <c r="A158" s="1">
        <v>9</v>
      </c>
      <c r="C158">
        <v>1</v>
      </c>
      <c r="D158" t="s">
        <v>110</v>
      </c>
      <c r="E158" t="s">
        <v>111</v>
      </c>
    </row>
    <row r="159" spans="1:9" x14ac:dyDescent="0.25">
      <c r="A159" s="1">
        <v>1</v>
      </c>
      <c r="B159" s="1" t="s">
        <v>103</v>
      </c>
      <c r="C159">
        <v>6</v>
      </c>
      <c r="D159" t="s">
        <v>104</v>
      </c>
      <c r="E159" t="s">
        <v>22</v>
      </c>
      <c r="F159" t="s">
        <v>7</v>
      </c>
      <c r="G159" t="str">
        <f>"15.62"</f>
        <v>15.62</v>
      </c>
      <c r="I159" t="s">
        <v>105</v>
      </c>
    </row>
    <row r="160" spans="1:9" x14ac:dyDescent="0.25">
      <c r="A160" s="1">
        <v>2</v>
      </c>
      <c r="B160" s="1" t="s">
        <v>112</v>
      </c>
      <c r="C160">
        <v>8</v>
      </c>
      <c r="D160" t="s">
        <v>42</v>
      </c>
      <c r="E160" s="10" t="s">
        <v>31</v>
      </c>
      <c r="F160" t="s">
        <v>43</v>
      </c>
      <c r="G160" t="str">
        <f>"19.66"</f>
        <v>19.66</v>
      </c>
      <c r="I160" t="s">
        <v>102</v>
      </c>
    </row>
    <row r="162" spans="1:9" x14ac:dyDescent="0.25">
      <c r="A162" s="1">
        <v>10</v>
      </c>
      <c r="C162">
        <v>1</v>
      </c>
      <c r="D162" t="s">
        <v>113</v>
      </c>
      <c r="E162" t="s">
        <v>114</v>
      </c>
    </row>
    <row r="163" spans="1:9" x14ac:dyDescent="0.25">
      <c r="A163" s="1">
        <v>1</v>
      </c>
      <c r="B163" s="1">
        <v>9</v>
      </c>
      <c r="C163">
        <v>1</v>
      </c>
      <c r="D163" t="s">
        <v>115</v>
      </c>
      <c r="E163" t="s">
        <v>116</v>
      </c>
      <c r="F163" t="s">
        <v>43</v>
      </c>
      <c r="G163" t="str">
        <f>"11.53"</f>
        <v>11.53</v>
      </c>
    </row>
    <row r="164" spans="1:9" x14ac:dyDescent="0.25">
      <c r="A164" s="1">
        <v>2</v>
      </c>
      <c r="B164" s="1">
        <v>13</v>
      </c>
      <c r="C164">
        <v>3</v>
      </c>
      <c r="D164" t="s">
        <v>117</v>
      </c>
      <c r="E164" t="s">
        <v>118</v>
      </c>
      <c r="F164" t="s">
        <v>43</v>
      </c>
      <c r="G164" t="str">
        <f>"11.54"</f>
        <v>11.54</v>
      </c>
    </row>
    <row r="166" spans="1:9" x14ac:dyDescent="0.25">
      <c r="A166" s="1">
        <v>9</v>
      </c>
      <c r="C166">
        <v>1</v>
      </c>
      <c r="D166" t="s">
        <v>119</v>
      </c>
      <c r="E166" t="s">
        <v>24</v>
      </c>
    </row>
    <row r="167" spans="1:9" x14ac:dyDescent="0.25">
      <c r="A167" s="1">
        <v>1</v>
      </c>
      <c r="B167" s="1" t="s">
        <v>120</v>
      </c>
      <c r="C167">
        <v>2</v>
      </c>
      <c r="D167" t="s">
        <v>33</v>
      </c>
      <c r="E167" s="10" t="s">
        <v>31</v>
      </c>
      <c r="F167" t="s">
        <v>32</v>
      </c>
      <c r="G167" t="str">
        <f>"4:59.65"</f>
        <v>4:59.65</v>
      </c>
      <c r="I167" t="s">
        <v>102</v>
      </c>
    </row>
    <row r="168" spans="1:9" x14ac:dyDescent="0.25">
      <c r="A168" s="1">
        <v>2</v>
      </c>
      <c r="B168" s="1" t="s">
        <v>108</v>
      </c>
      <c r="C168">
        <v>1</v>
      </c>
      <c r="D168" t="s">
        <v>109</v>
      </c>
      <c r="E168" t="s">
        <v>22</v>
      </c>
      <c r="F168" t="s">
        <v>77</v>
      </c>
      <c r="G168" t="str">
        <f>"5:28.62"</f>
        <v>5:28.62</v>
      </c>
      <c r="I168" t="s">
        <v>105</v>
      </c>
    </row>
    <row r="170" spans="1:9" x14ac:dyDescent="0.25">
      <c r="A170" s="1">
        <v>10</v>
      </c>
      <c r="C170">
        <v>1</v>
      </c>
      <c r="D170" t="s">
        <v>121</v>
      </c>
      <c r="E170" t="s">
        <v>24</v>
      </c>
    </row>
    <row r="171" spans="1:9" x14ac:dyDescent="0.25">
      <c r="A171" s="1">
        <v>1</v>
      </c>
      <c r="B171" s="1">
        <v>13</v>
      </c>
      <c r="C171">
        <v>2</v>
      </c>
      <c r="D171" t="s">
        <v>117</v>
      </c>
      <c r="E171" t="s">
        <v>118</v>
      </c>
      <c r="F171" t="s">
        <v>43</v>
      </c>
      <c r="G171" t="str">
        <f>"54.92"</f>
        <v>54.92</v>
      </c>
    </row>
    <row r="172" spans="1:9" x14ac:dyDescent="0.25">
      <c r="A172" s="1">
        <v>2</v>
      </c>
      <c r="B172" s="1">
        <v>9</v>
      </c>
      <c r="C172">
        <v>3</v>
      </c>
      <c r="D172" t="s">
        <v>115</v>
      </c>
      <c r="E172" t="s">
        <v>116</v>
      </c>
      <c r="F172" t="s">
        <v>43</v>
      </c>
      <c r="G172" t="str">
        <f>"55.24"</f>
        <v>55.24</v>
      </c>
    </row>
    <row r="174" spans="1:9" x14ac:dyDescent="0.25">
      <c r="A174" s="1">
        <v>10</v>
      </c>
      <c r="C174">
        <v>1</v>
      </c>
      <c r="D174" t="s">
        <v>122</v>
      </c>
      <c r="E174" t="s">
        <v>60</v>
      </c>
    </row>
    <row r="175" spans="1:9" x14ac:dyDescent="0.25">
      <c r="A175" s="1">
        <v>1</v>
      </c>
      <c r="B175" s="1">
        <v>9</v>
      </c>
      <c r="C175">
        <v>8</v>
      </c>
      <c r="D175" t="s">
        <v>115</v>
      </c>
      <c r="E175" t="s">
        <v>116</v>
      </c>
      <c r="F175" t="s">
        <v>43</v>
      </c>
      <c r="G175" t="str">
        <f>"15.62"</f>
        <v>15.62</v>
      </c>
    </row>
    <row r="176" spans="1:9" x14ac:dyDescent="0.25">
      <c r="A176" s="1">
        <v>2</v>
      </c>
      <c r="B176" s="1">
        <v>13</v>
      </c>
      <c r="C176">
        <v>7</v>
      </c>
      <c r="D176" t="s">
        <v>117</v>
      </c>
      <c r="E176" t="s">
        <v>118</v>
      </c>
      <c r="F176" t="s">
        <v>43</v>
      </c>
      <c r="G176" t="str">
        <f>"17.60"</f>
        <v>17.60</v>
      </c>
    </row>
    <row r="178" spans="1:7" x14ac:dyDescent="0.25">
      <c r="A178" s="1">
        <v>10</v>
      </c>
      <c r="C178">
        <v>1</v>
      </c>
      <c r="D178" t="s">
        <v>123</v>
      </c>
      <c r="E178" t="s">
        <v>24</v>
      </c>
    </row>
    <row r="179" spans="1:7" x14ac:dyDescent="0.25">
      <c r="A179" s="1">
        <v>1</v>
      </c>
      <c r="B179" s="1">
        <v>9</v>
      </c>
      <c r="C179">
        <v>1</v>
      </c>
      <c r="D179" t="s">
        <v>115</v>
      </c>
      <c r="E179" t="s">
        <v>116</v>
      </c>
      <c r="F179" t="s">
        <v>43</v>
      </c>
      <c r="G179" t="str">
        <f>"4:54.30"</f>
        <v>4:54.30</v>
      </c>
    </row>
    <row r="180" spans="1:7" x14ac:dyDescent="0.25">
      <c r="A180" s="1">
        <v>2</v>
      </c>
      <c r="B180" s="1">
        <v>13</v>
      </c>
      <c r="C180">
        <v>3</v>
      </c>
      <c r="D180" t="s">
        <v>117</v>
      </c>
      <c r="E180" t="s">
        <v>118</v>
      </c>
      <c r="F180" t="s">
        <v>43</v>
      </c>
      <c r="G180" t="str">
        <f>"4:55.36"</f>
        <v>4:55.36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9DAE-8C72-44B4-9C0E-C2D9039CD3E4}">
  <dimension ref="A1:N72"/>
  <sheetViews>
    <sheetView topLeftCell="A40" workbookViewId="0">
      <selection activeCell="A50" sqref="A50"/>
    </sheetView>
  </sheetViews>
  <sheetFormatPr defaultRowHeight="15" x14ac:dyDescent="0.25"/>
  <cols>
    <col min="1" max="1" width="29.42578125" style="24" bestFit="1" customWidth="1"/>
    <col min="2" max="2" width="9.140625" style="24"/>
    <col min="3" max="3" width="18" style="24" bestFit="1" customWidth="1"/>
    <col min="4" max="4" width="29.42578125" style="24" bestFit="1" customWidth="1"/>
    <col min="5" max="5" width="14.7109375" style="24" bestFit="1" customWidth="1"/>
    <col min="6" max="6" width="9.140625" style="35"/>
    <col min="7" max="8" width="9.140625" style="24"/>
  </cols>
  <sheetData>
    <row r="1" spans="1:14" x14ac:dyDescent="0.25">
      <c r="D1" s="14" t="s">
        <v>189</v>
      </c>
      <c r="E1" s="24">
        <v>2023</v>
      </c>
      <c r="H1" s="14"/>
      <c r="I1" s="3"/>
    </row>
    <row r="2" spans="1:14" x14ac:dyDescent="0.25">
      <c r="A2" s="8"/>
      <c r="B2" s="8"/>
      <c r="D2" s="2" t="s">
        <v>124</v>
      </c>
      <c r="J2" s="3"/>
      <c r="K2" s="3"/>
      <c r="L2" s="3"/>
      <c r="M2" s="3"/>
      <c r="N2" s="3"/>
    </row>
    <row r="3" spans="1:14" x14ac:dyDescent="0.25">
      <c r="A3" s="8"/>
      <c r="B3" s="8"/>
      <c r="D3" s="2"/>
      <c r="J3" s="3"/>
      <c r="K3" s="3"/>
      <c r="L3" s="3"/>
      <c r="M3" s="3"/>
      <c r="N3" s="3"/>
    </row>
    <row r="4" spans="1:14" x14ac:dyDescent="0.25">
      <c r="A4" s="36" t="s">
        <v>125</v>
      </c>
      <c r="B4" s="14"/>
      <c r="C4" s="2" t="s">
        <v>126</v>
      </c>
      <c r="D4" s="16"/>
      <c r="E4" s="14"/>
      <c r="F4" s="15"/>
      <c r="G4" s="14"/>
      <c r="H4" s="14"/>
      <c r="I4" s="3"/>
      <c r="J4" s="3"/>
      <c r="K4" s="3"/>
      <c r="L4" s="3"/>
      <c r="M4" s="3"/>
      <c r="N4" s="3"/>
    </row>
    <row r="5" spans="1:14" x14ac:dyDescent="0.25">
      <c r="A5" s="7"/>
      <c r="E5" s="5" t="s">
        <v>128</v>
      </c>
      <c r="F5" s="17"/>
      <c r="G5" s="5" t="s">
        <v>129</v>
      </c>
      <c r="H5" s="5"/>
      <c r="I5" s="1"/>
    </row>
    <row r="6" spans="1:14" x14ac:dyDescent="0.25">
      <c r="A6" s="5" t="s">
        <v>266</v>
      </c>
      <c r="B6" s="5" t="s">
        <v>130</v>
      </c>
      <c r="C6" s="5"/>
      <c r="D6" s="5" t="s">
        <v>131</v>
      </c>
      <c r="E6" s="5" t="s">
        <v>132</v>
      </c>
      <c r="F6" s="17" t="s">
        <v>127</v>
      </c>
      <c r="G6" s="5" t="s">
        <v>133</v>
      </c>
      <c r="H6" s="5"/>
      <c r="I6" s="1"/>
    </row>
    <row r="7" spans="1:14" x14ac:dyDescent="0.25">
      <c r="A7" s="5">
        <v>3</v>
      </c>
      <c r="B7" s="6" t="s">
        <v>138</v>
      </c>
      <c r="C7" s="6" t="s">
        <v>139</v>
      </c>
      <c r="D7" s="12" t="s">
        <v>6</v>
      </c>
      <c r="E7" s="5" t="s">
        <v>7</v>
      </c>
      <c r="F7" s="17">
        <v>4.24</v>
      </c>
      <c r="G7" s="5">
        <v>364</v>
      </c>
      <c r="H7" s="5"/>
    </row>
    <row r="8" spans="1:14" x14ac:dyDescent="0.25">
      <c r="A8" s="5">
        <v>24</v>
      </c>
      <c r="B8" s="6" t="s">
        <v>136</v>
      </c>
      <c r="C8" s="6" t="s">
        <v>137</v>
      </c>
      <c r="D8" s="12" t="s">
        <v>259</v>
      </c>
      <c r="E8" s="5" t="s">
        <v>4</v>
      </c>
      <c r="F8" s="17">
        <v>4.2</v>
      </c>
      <c r="G8" s="5">
        <v>548</v>
      </c>
      <c r="H8" s="5"/>
    </row>
    <row r="9" spans="1:14" x14ac:dyDescent="0.25">
      <c r="A9" s="5">
        <v>25</v>
      </c>
      <c r="B9" s="6" t="s">
        <v>134</v>
      </c>
      <c r="C9" s="6" t="s">
        <v>135</v>
      </c>
      <c r="D9" s="12" t="s">
        <v>9</v>
      </c>
      <c r="E9" s="5" t="s">
        <v>4</v>
      </c>
      <c r="F9" s="17">
        <v>3.7</v>
      </c>
      <c r="G9" s="5">
        <v>407</v>
      </c>
      <c r="H9" s="5"/>
    </row>
    <row r="10" spans="1:14" x14ac:dyDescent="0.25">
      <c r="A10" s="5"/>
      <c r="B10" s="6"/>
      <c r="C10" s="6"/>
      <c r="D10" s="6"/>
      <c r="E10" s="5"/>
      <c r="F10" s="17"/>
      <c r="G10" s="5"/>
      <c r="H10" s="5"/>
    </row>
    <row r="11" spans="1:14" x14ac:dyDescent="0.25">
      <c r="A11" s="36" t="s">
        <v>125</v>
      </c>
      <c r="B11" s="14"/>
      <c r="C11" s="2" t="s">
        <v>140</v>
      </c>
      <c r="D11" s="16"/>
      <c r="E11" s="14"/>
    </row>
    <row r="12" spans="1:14" x14ac:dyDescent="0.25">
      <c r="E12" s="5" t="s">
        <v>128</v>
      </c>
      <c r="G12" s="5" t="s">
        <v>129</v>
      </c>
    </row>
    <row r="13" spans="1:14" x14ac:dyDescent="0.25">
      <c r="A13" s="5" t="s">
        <v>266</v>
      </c>
      <c r="B13" s="5" t="s">
        <v>130</v>
      </c>
      <c r="C13" s="5"/>
      <c r="D13" s="5" t="s">
        <v>131</v>
      </c>
      <c r="E13" s="5" t="s">
        <v>132</v>
      </c>
      <c r="F13" s="17" t="s">
        <v>127</v>
      </c>
      <c r="G13" s="5" t="s">
        <v>133</v>
      </c>
    </row>
    <row r="14" spans="1:14" x14ac:dyDescent="0.25">
      <c r="A14" s="5">
        <v>21</v>
      </c>
      <c r="B14" s="6" t="s">
        <v>142</v>
      </c>
      <c r="C14" s="6" t="s">
        <v>143</v>
      </c>
      <c r="D14" s="12" t="s">
        <v>19</v>
      </c>
      <c r="E14" s="5" t="s">
        <v>17</v>
      </c>
      <c r="F14" s="17">
        <v>5.62</v>
      </c>
      <c r="G14" s="5">
        <v>792</v>
      </c>
    </row>
    <row r="15" spans="1:14" x14ac:dyDescent="0.25">
      <c r="A15" s="19">
        <v>23</v>
      </c>
      <c r="B15" s="18" t="s">
        <v>146</v>
      </c>
      <c r="C15" s="18" t="s">
        <v>147</v>
      </c>
      <c r="D15" s="12" t="s">
        <v>16</v>
      </c>
      <c r="E15" s="5" t="s">
        <v>17</v>
      </c>
      <c r="F15" s="37">
        <v>4.82</v>
      </c>
      <c r="G15" s="38">
        <v>569</v>
      </c>
    </row>
    <row r="16" spans="1:14" x14ac:dyDescent="0.25">
      <c r="A16" s="5">
        <v>22</v>
      </c>
      <c r="B16" s="6" t="s">
        <v>144</v>
      </c>
      <c r="C16" s="6" t="s">
        <v>145</v>
      </c>
      <c r="D16" s="12" t="s">
        <v>19</v>
      </c>
      <c r="E16" s="5" t="s">
        <v>17</v>
      </c>
      <c r="F16" s="37">
        <v>4.38</v>
      </c>
      <c r="G16" s="38">
        <v>457</v>
      </c>
    </row>
    <row r="17" spans="1:7" x14ac:dyDescent="0.25">
      <c r="A17" s="5">
        <v>20</v>
      </c>
      <c r="B17" s="6" t="s">
        <v>134</v>
      </c>
      <c r="C17" s="6" t="s">
        <v>141</v>
      </c>
      <c r="D17" s="12" t="s">
        <v>22</v>
      </c>
      <c r="E17" s="5" t="s">
        <v>17</v>
      </c>
      <c r="F17" s="17">
        <v>4.16</v>
      </c>
      <c r="G17" s="5">
        <v>404</v>
      </c>
    </row>
    <row r="18" spans="1:7" x14ac:dyDescent="0.25">
      <c r="A18" s="5"/>
      <c r="B18" s="6"/>
      <c r="C18" s="6"/>
      <c r="D18" s="6"/>
      <c r="E18" s="5"/>
    </row>
    <row r="19" spans="1:7" x14ac:dyDescent="0.25">
      <c r="A19" s="36" t="s">
        <v>125</v>
      </c>
      <c r="B19" s="14"/>
      <c r="C19" s="2" t="s">
        <v>148</v>
      </c>
      <c r="D19" s="16"/>
      <c r="E19" s="14"/>
      <c r="F19" s="15"/>
    </row>
    <row r="20" spans="1:7" x14ac:dyDescent="0.25">
      <c r="A20" s="21"/>
      <c r="B20" s="6"/>
      <c r="C20" s="6"/>
      <c r="D20" s="5"/>
      <c r="E20" s="5"/>
      <c r="F20" s="17"/>
    </row>
    <row r="21" spans="1:7" x14ac:dyDescent="0.25">
      <c r="A21" s="5" t="s">
        <v>266</v>
      </c>
      <c r="B21" s="5" t="s">
        <v>130</v>
      </c>
      <c r="C21" s="5"/>
      <c r="D21" s="5" t="s">
        <v>131</v>
      </c>
      <c r="E21" s="5" t="s">
        <v>132</v>
      </c>
      <c r="F21" s="17" t="s">
        <v>127</v>
      </c>
      <c r="G21" s="5" t="s">
        <v>133</v>
      </c>
    </row>
    <row r="22" spans="1:7" x14ac:dyDescent="0.25">
      <c r="A22" s="5">
        <v>1</v>
      </c>
      <c r="B22" s="6" t="s">
        <v>151</v>
      </c>
      <c r="C22" s="6" t="s">
        <v>152</v>
      </c>
      <c r="D22" s="12" t="s">
        <v>31</v>
      </c>
      <c r="E22" s="5" t="s">
        <v>153</v>
      </c>
      <c r="F22" s="17">
        <v>5.32</v>
      </c>
      <c r="G22" s="38">
        <v>445</v>
      </c>
    </row>
    <row r="23" spans="1:7" x14ac:dyDescent="0.25">
      <c r="A23" s="5">
        <v>2</v>
      </c>
      <c r="B23" s="6" t="s">
        <v>154</v>
      </c>
      <c r="C23" s="6" t="s">
        <v>155</v>
      </c>
      <c r="D23" s="12" t="s">
        <v>31</v>
      </c>
      <c r="E23" s="5" t="s">
        <v>153</v>
      </c>
      <c r="F23" s="17">
        <v>5.3</v>
      </c>
      <c r="G23" s="38">
        <v>441</v>
      </c>
    </row>
    <row r="24" spans="1:7" x14ac:dyDescent="0.25">
      <c r="A24" s="5">
        <v>19</v>
      </c>
      <c r="B24" s="6" t="s">
        <v>149</v>
      </c>
      <c r="C24" s="6" t="s">
        <v>150</v>
      </c>
      <c r="D24" s="12" t="s">
        <v>31</v>
      </c>
      <c r="E24" s="5" t="s">
        <v>35</v>
      </c>
      <c r="F24" s="17">
        <v>4.62</v>
      </c>
      <c r="G24" s="38">
        <v>453</v>
      </c>
    </row>
    <row r="25" spans="1:7" x14ac:dyDescent="0.25">
      <c r="A25" s="5"/>
      <c r="B25" s="6"/>
      <c r="C25" s="6"/>
      <c r="D25" s="6"/>
      <c r="E25" s="6"/>
      <c r="F25" s="17"/>
    </row>
    <row r="26" spans="1:7" x14ac:dyDescent="0.25">
      <c r="A26" s="36" t="s">
        <v>125</v>
      </c>
      <c r="B26" s="14"/>
      <c r="C26" s="2" t="s">
        <v>156</v>
      </c>
      <c r="D26" s="16"/>
      <c r="E26" s="14"/>
      <c r="F26" s="15"/>
    </row>
    <row r="27" spans="1:7" x14ac:dyDescent="0.25">
      <c r="A27" s="7"/>
      <c r="B27" s="5"/>
      <c r="C27" s="5"/>
      <c r="D27" s="5"/>
      <c r="E27" s="5" t="s">
        <v>128</v>
      </c>
      <c r="G27" s="5" t="s">
        <v>129</v>
      </c>
    </row>
    <row r="28" spans="1:7" x14ac:dyDescent="0.25">
      <c r="A28" s="5" t="s">
        <v>266</v>
      </c>
      <c r="B28" s="5" t="s">
        <v>130</v>
      </c>
      <c r="C28" s="5"/>
      <c r="D28" s="5" t="s">
        <v>131</v>
      </c>
      <c r="E28" s="5" t="s">
        <v>132</v>
      </c>
      <c r="F28" s="17" t="s">
        <v>127</v>
      </c>
      <c r="G28" s="5" t="s">
        <v>133</v>
      </c>
    </row>
    <row r="29" spans="1:7" x14ac:dyDescent="0.25">
      <c r="A29" s="5">
        <v>11</v>
      </c>
      <c r="B29" s="6" t="s">
        <v>159</v>
      </c>
      <c r="C29" s="6" t="s">
        <v>160</v>
      </c>
      <c r="D29" s="12" t="s">
        <v>31</v>
      </c>
      <c r="E29" s="5" t="s">
        <v>43</v>
      </c>
      <c r="F29" s="17">
        <v>5.9</v>
      </c>
      <c r="G29" s="24">
        <v>565</v>
      </c>
    </row>
    <row r="30" spans="1:7" x14ac:dyDescent="0.25">
      <c r="A30" s="5">
        <v>8</v>
      </c>
      <c r="B30" s="6" t="s">
        <v>146</v>
      </c>
      <c r="C30" s="6" t="s">
        <v>161</v>
      </c>
      <c r="D30" s="12" t="s">
        <v>47</v>
      </c>
      <c r="E30" s="5" t="s">
        <v>43</v>
      </c>
      <c r="F30" s="17">
        <v>4.93</v>
      </c>
      <c r="G30" s="24">
        <v>369</v>
      </c>
    </row>
    <row r="31" spans="1:7" x14ac:dyDescent="0.25">
      <c r="A31" s="5">
        <v>6</v>
      </c>
      <c r="B31" s="6" t="s">
        <v>157</v>
      </c>
      <c r="C31" s="6" t="s">
        <v>158</v>
      </c>
      <c r="D31" s="12" t="s">
        <v>45</v>
      </c>
      <c r="E31" s="5" t="s">
        <v>43</v>
      </c>
      <c r="F31" s="17">
        <v>4.6399999999999997</v>
      </c>
      <c r="G31" s="24">
        <v>315</v>
      </c>
    </row>
    <row r="32" spans="1:7" x14ac:dyDescent="0.25">
      <c r="A32" s="11"/>
      <c r="B32" s="11"/>
      <c r="C32" s="11"/>
      <c r="D32" s="11"/>
      <c r="E32" s="11"/>
      <c r="F32" s="23"/>
    </row>
    <row r="33" spans="1:8" x14ac:dyDescent="0.25">
      <c r="A33" s="36" t="s">
        <v>125</v>
      </c>
      <c r="B33" s="14"/>
      <c r="C33" s="2" t="s">
        <v>162</v>
      </c>
      <c r="D33" s="16"/>
      <c r="E33" s="14"/>
      <c r="F33" s="15"/>
    </row>
    <row r="34" spans="1:8" x14ac:dyDescent="0.25">
      <c r="A34" s="7"/>
      <c r="B34" s="5"/>
      <c r="C34" s="5"/>
      <c r="D34" s="5"/>
      <c r="E34" s="5" t="s">
        <v>128</v>
      </c>
      <c r="G34" s="5" t="s">
        <v>129</v>
      </c>
    </row>
    <row r="35" spans="1:8" x14ac:dyDescent="0.25">
      <c r="A35" s="5" t="s">
        <v>266</v>
      </c>
      <c r="B35" s="5" t="s">
        <v>130</v>
      </c>
      <c r="C35" s="5"/>
      <c r="D35" s="5" t="s">
        <v>131</v>
      </c>
      <c r="E35" s="5" t="s">
        <v>132</v>
      </c>
      <c r="F35" s="17" t="s">
        <v>127</v>
      </c>
      <c r="G35" s="5" t="s">
        <v>133</v>
      </c>
    </row>
    <row r="36" spans="1:8" x14ac:dyDescent="0.25">
      <c r="A36" s="5">
        <v>4</v>
      </c>
      <c r="B36" s="6" t="s">
        <v>166</v>
      </c>
      <c r="C36" s="6" t="s">
        <v>167</v>
      </c>
      <c r="D36" s="12" t="s">
        <v>54</v>
      </c>
      <c r="E36" s="5" t="s">
        <v>43</v>
      </c>
      <c r="F36" s="17">
        <v>5.86</v>
      </c>
      <c r="G36" s="38">
        <v>556</v>
      </c>
    </row>
    <row r="37" spans="1:8" x14ac:dyDescent="0.25">
      <c r="A37" s="5">
        <v>5</v>
      </c>
      <c r="B37" s="6" t="s">
        <v>154</v>
      </c>
      <c r="C37" s="6" t="s">
        <v>163</v>
      </c>
      <c r="D37" s="12" t="s">
        <v>22</v>
      </c>
      <c r="E37" s="5" t="s">
        <v>43</v>
      </c>
      <c r="F37" s="17">
        <v>5.49</v>
      </c>
      <c r="G37" s="38">
        <v>478</v>
      </c>
    </row>
    <row r="38" spans="1:8" x14ac:dyDescent="0.25">
      <c r="A38" s="5">
        <v>7</v>
      </c>
      <c r="B38" s="6" t="s">
        <v>164</v>
      </c>
      <c r="C38" s="6" t="s">
        <v>165</v>
      </c>
      <c r="D38" s="12" t="s">
        <v>56</v>
      </c>
      <c r="E38" s="5" t="s">
        <v>43</v>
      </c>
      <c r="F38" s="17">
        <v>4.66</v>
      </c>
      <c r="G38" s="38">
        <v>319</v>
      </c>
    </row>
    <row r="39" spans="1:8" x14ac:dyDescent="0.25">
      <c r="A39" s="11"/>
      <c r="B39" s="11"/>
      <c r="C39" s="11"/>
      <c r="D39" s="11"/>
      <c r="E39" s="11"/>
      <c r="F39" s="23"/>
    </row>
    <row r="40" spans="1:8" x14ac:dyDescent="0.25">
      <c r="A40" s="36" t="s">
        <v>125</v>
      </c>
      <c r="B40" s="14"/>
      <c r="C40" s="2" t="s">
        <v>168</v>
      </c>
      <c r="D40" s="16"/>
      <c r="E40" s="14"/>
      <c r="F40" s="15"/>
    </row>
    <row r="41" spans="1:8" x14ac:dyDescent="0.25">
      <c r="A41" s="7"/>
      <c r="B41" s="5"/>
      <c r="C41" s="5"/>
      <c r="D41" s="5"/>
      <c r="E41" s="5" t="s">
        <v>128</v>
      </c>
      <c r="G41" s="5" t="s">
        <v>129</v>
      </c>
    </row>
    <row r="42" spans="1:8" x14ac:dyDescent="0.25">
      <c r="A42" s="5" t="s">
        <v>266</v>
      </c>
      <c r="B42" s="5" t="s">
        <v>130</v>
      </c>
      <c r="C42" s="5"/>
      <c r="D42" s="5" t="s">
        <v>131</v>
      </c>
      <c r="E42" s="5" t="s">
        <v>132</v>
      </c>
      <c r="F42" s="17" t="s">
        <v>127</v>
      </c>
      <c r="G42" s="5" t="s">
        <v>133</v>
      </c>
    </row>
    <row r="43" spans="1:8" x14ac:dyDescent="0.25">
      <c r="A43" s="5">
        <v>15</v>
      </c>
      <c r="B43" s="6" t="s">
        <v>171</v>
      </c>
      <c r="C43" s="6" t="s">
        <v>172</v>
      </c>
      <c r="D43" s="12" t="s">
        <v>64</v>
      </c>
      <c r="E43" s="5" t="s">
        <v>65</v>
      </c>
      <c r="F43" s="17">
        <v>5.03</v>
      </c>
      <c r="G43" s="38">
        <v>425</v>
      </c>
    </row>
    <row r="44" spans="1:8" x14ac:dyDescent="0.25">
      <c r="A44" s="5">
        <v>17</v>
      </c>
      <c r="B44" s="6" t="s">
        <v>169</v>
      </c>
      <c r="C44" s="6" t="s">
        <v>170</v>
      </c>
      <c r="D44" s="12" t="s">
        <v>22</v>
      </c>
      <c r="E44" s="5" t="s">
        <v>65</v>
      </c>
      <c r="F44" s="17">
        <v>3.33</v>
      </c>
      <c r="G44" s="38">
        <v>123</v>
      </c>
    </row>
    <row r="45" spans="1:8" x14ac:dyDescent="0.25">
      <c r="A45" s="11"/>
      <c r="B45" s="11"/>
      <c r="C45" s="11"/>
      <c r="D45" s="11"/>
      <c r="E45" s="11"/>
      <c r="F45" s="23"/>
    </row>
    <row r="46" spans="1:8" x14ac:dyDescent="0.25">
      <c r="A46" s="36" t="s">
        <v>125</v>
      </c>
      <c r="B46" s="14"/>
      <c r="C46" s="2" t="s">
        <v>173</v>
      </c>
      <c r="D46" s="16"/>
      <c r="E46" s="14"/>
      <c r="F46" s="15"/>
    </row>
    <row r="47" spans="1:8" x14ac:dyDescent="0.25">
      <c r="A47" s="7"/>
      <c r="B47" s="5"/>
      <c r="C47" s="5"/>
      <c r="D47" s="5"/>
      <c r="E47" s="5" t="s">
        <v>128</v>
      </c>
      <c r="H47" s="5" t="s">
        <v>193</v>
      </c>
    </row>
    <row r="48" spans="1:8" x14ac:dyDescent="0.25">
      <c r="A48" s="5" t="s">
        <v>266</v>
      </c>
      <c r="B48" s="5" t="s">
        <v>130</v>
      </c>
      <c r="C48" s="5"/>
      <c r="D48" s="5" t="s">
        <v>131</v>
      </c>
      <c r="E48" s="5" t="s">
        <v>132</v>
      </c>
      <c r="F48" s="17" t="s">
        <v>127</v>
      </c>
      <c r="G48" s="5" t="s">
        <v>194</v>
      </c>
      <c r="H48" s="5" t="s">
        <v>133</v>
      </c>
    </row>
    <row r="49" spans="1:8" x14ac:dyDescent="0.25">
      <c r="A49" s="19">
        <v>28</v>
      </c>
      <c r="B49" s="6" t="s">
        <v>176</v>
      </c>
      <c r="C49" s="6" t="s">
        <v>177</v>
      </c>
      <c r="D49" s="12" t="s">
        <v>22</v>
      </c>
      <c r="E49" s="5" t="s">
        <v>7</v>
      </c>
      <c r="F49" s="17">
        <v>5.96</v>
      </c>
      <c r="G49" s="39" t="s">
        <v>191</v>
      </c>
      <c r="H49" s="38">
        <v>837</v>
      </c>
    </row>
    <row r="50" spans="1:8" x14ac:dyDescent="0.25">
      <c r="A50" s="19">
        <v>29</v>
      </c>
      <c r="B50" s="6" t="s">
        <v>178</v>
      </c>
      <c r="C50" s="6" t="s">
        <v>179</v>
      </c>
      <c r="D50" s="12" t="s">
        <v>22</v>
      </c>
      <c r="E50" s="5" t="s">
        <v>7</v>
      </c>
      <c r="F50" s="17">
        <v>4.0599999999999996</v>
      </c>
      <c r="G50" s="39" t="s">
        <v>192</v>
      </c>
      <c r="H50" s="38">
        <v>322</v>
      </c>
    </row>
    <row r="51" spans="1:8" x14ac:dyDescent="0.25">
      <c r="A51" s="19">
        <v>27</v>
      </c>
      <c r="B51" s="6" t="s">
        <v>174</v>
      </c>
      <c r="C51" s="6" t="s">
        <v>175</v>
      </c>
      <c r="D51" s="12" t="s">
        <v>19</v>
      </c>
      <c r="E51" s="5" t="s">
        <v>77</v>
      </c>
      <c r="F51" s="17">
        <v>3.8</v>
      </c>
      <c r="G51" s="39" t="s">
        <v>190</v>
      </c>
      <c r="H51" s="38">
        <v>290</v>
      </c>
    </row>
    <row r="52" spans="1:8" x14ac:dyDescent="0.25">
      <c r="A52" s="5"/>
      <c r="B52" s="6"/>
      <c r="C52" s="6"/>
      <c r="D52" s="6"/>
      <c r="E52" s="7"/>
      <c r="F52" s="17"/>
    </row>
    <row r="53" spans="1:8" x14ac:dyDescent="0.25">
      <c r="A53" s="11"/>
      <c r="B53" s="11"/>
      <c r="C53" s="11"/>
      <c r="D53" s="11"/>
      <c r="E53" s="11"/>
      <c r="F53" s="23"/>
    </row>
    <row r="54" spans="1:8" x14ac:dyDescent="0.25">
      <c r="A54" s="36" t="s">
        <v>125</v>
      </c>
      <c r="B54" s="14"/>
      <c r="C54" s="2" t="s">
        <v>180</v>
      </c>
      <c r="D54" s="16"/>
      <c r="E54" s="14"/>
      <c r="F54" s="15"/>
    </row>
    <row r="55" spans="1:8" x14ac:dyDescent="0.25">
      <c r="A55" s="7"/>
      <c r="B55" s="5"/>
      <c r="C55" s="5"/>
      <c r="D55" s="5"/>
      <c r="E55" s="5" t="s">
        <v>128</v>
      </c>
      <c r="G55" s="5" t="s">
        <v>129</v>
      </c>
    </row>
    <row r="56" spans="1:8" x14ac:dyDescent="0.25">
      <c r="A56" s="5" t="s">
        <v>266</v>
      </c>
      <c r="B56" s="5" t="s">
        <v>130</v>
      </c>
      <c r="C56" s="5"/>
      <c r="D56" s="5" t="s">
        <v>131</v>
      </c>
      <c r="E56" s="5" t="s">
        <v>132</v>
      </c>
      <c r="F56" s="17" t="s">
        <v>127</v>
      </c>
      <c r="G56" s="5" t="s">
        <v>133</v>
      </c>
    </row>
    <row r="57" spans="1:8" x14ac:dyDescent="0.25">
      <c r="A57" s="5" t="s">
        <v>181</v>
      </c>
      <c r="B57" s="6" t="s">
        <v>197</v>
      </c>
      <c r="C57" s="6" t="s">
        <v>198</v>
      </c>
      <c r="D57" s="12" t="s">
        <v>22</v>
      </c>
      <c r="E57" s="5" t="s">
        <v>65</v>
      </c>
      <c r="F57" s="17">
        <v>6.39</v>
      </c>
      <c r="G57" s="38">
        <v>727</v>
      </c>
    </row>
    <row r="58" spans="1:8" x14ac:dyDescent="0.25">
      <c r="A58" s="5" t="s">
        <v>87</v>
      </c>
      <c r="B58" s="6" t="s">
        <v>195</v>
      </c>
      <c r="C58" s="6" t="s">
        <v>196</v>
      </c>
      <c r="D58" s="12" t="s">
        <v>22</v>
      </c>
      <c r="E58" s="5" t="s">
        <v>153</v>
      </c>
      <c r="F58" s="17">
        <v>5.76</v>
      </c>
      <c r="G58" s="38">
        <v>535</v>
      </c>
    </row>
    <row r="59" spans="1:8" x14ac:dyDescent="0.25">
      <c r="A59" s="19"/>
      <c r="B59" s="6"/>
      <c r="C59" s="6"/>
      <c r="D59" s="6"/>
      <c r="E59" s="7"/>
      <c r="F59" s="17"/>
    </row>
    <row r="60" spans="1:8" x14ac:dyDescent="0.25">
      <c r="A60" s="36" t="s">
        <v>125</v>
      </c>
      <c r="B60" s="14"/>
      <c r="C60" s="2" t="s">
        <v>182</v>
      </c>
      <c r="D60" s="16"/>
      <c r="E60" s="14"/>
      <c r="F60" s="15"/>
    </row>
    <row r="61" spans="1:8" x14ac:dyDescent="0.25">
      <c r="A61" s="7"/>
      <c r="B61" s="5"/>
      <c r="C61" s="5"/>
      <c r="D61" s="5"/>
      <c r="E61" s="5" t="s">
        <v>128</v>
      </c>
      <c r="G61" s="5" t="s">
        <v>129</v>
      </c>
    </row>
    <row r="62" spans="1:8" x14ac:dyDescent="0.25">
      <c r="A62" s="5" t="s">
        <v>266</v>
      </c>
      <c r="B62" s="5" t="s">
        <v>130</v>
      </c>
      <c r="C62" s="5"/>
      <c r="D62" s="5" t="s">
        <v>131</v>
      </c>
      <c r="E62" s="5" t="s">
        <v>132</v>
      </c>
      <c r="F62" s="17" t="s">
        <v>127</v>
      </c>
      <c r="G62" s="5" t="s">
        <v>133</v>
      </c>
    </row>
    <row r="63" spans="1:8" x14ac:dyDescent="0.25">
      <c r="A63" s="5" t="s">
        <v>102</v>
      </c>
      <c r="B63" s="6" t="s">
        <v>159</v>
      </c>
      <c r="C63" s="6" t="s">
        <v>160</v>
      </c>
      <c r="D63" s="12" t="s">
        <v>31</v>
      </c>
      <c r="E63" s="5" t="s">
        <v>43</v>
      </c>
      <c r="F63" s="17">
        <v>5.7</v>
      </c>
      <c r="G63" s="38">
        <v>523</v>
      </c>
    </row>
    <row r="64" spans="1:8" x14ac:dyDescent="0.25">
      <c r="A64" s="5" t="s">
        <v>183</v>
      </c>
      <c r="B64" s="6" t="s">
        <v>199</v>
      </c>
      <c r="C64" s="6" t="s">
        <v>200</v>
      </c>
      <c r="D64" s="12" t="s">
        <v>22</v>
      </c>
      <c r="E64" s="5" t="s">
        <v>260</v>
      </c>
      <c r="F64" s="17">
        <v>4.2300000000000004</v>
      </c>
      <c r="G64" s="38">
        <v>527</v>
      </c>
    </row>
    <row r="65" spans="1:8" x14ac:dyDescent="0.25">
      <c r="A65" s="5"/>
      <c r="B65" s="6"/>
      <c r="C65" s="6"/>
      <c r="D65" s="6"/>
      <c r="E65" s="5"/>
      <c r="F65" s="17"/>
    </row>
    <row r="66" spans="1:8" x14ac:dyDescent="0.25">
      <c r="A66" s="36" t="s">
        <v>125</v>
      </c>
      <c r="B66" s="14"/>
      <c r="C66" s="2" t="s">
        <v>184</v>
      </c>
      <c r="D66" s="16"/>
      <c r="E66" s="14"/>
      <c r="F66" s="15"/>
    </row>
    <row r="67" spans="1:8" x14ac:dyDescent="0.25">
      <c r="A67" s="7"/>
      <c r="B67" s="5"/>
      <c r="C67" s="5"/>
      <c r="D67" s="5"/>
      <c r="E67" s="5" t="s">
        <v>128</v>
      </c>
      <c r="H67" s="5" t="s">
        <v>129</v>
      </c>
    </row>
    <row r="68" spans="1:8" x14ac:dyDescent="0.25">
      <c r="A68" s="5" t="s">
        <v>266</v>
      </c>
      <c r="B68" s="5" t="s">
        <v>130</v>
      </c>
      <c r="C68" s="5"/>
      <c r="D68" s="5" t="s">
        <v>131</v>
      </c>
      <c r="E68" s="5" t="s">
        <v>132</v>
      </c>
      <c r="F68" s="17" t="s">
        <v>127</v>
      </c>
      <c r="G68" s="5" t="s">
        <v>194</v>
      </c>
      <c r="H68" s="5" t="s">
        <v>133</v>
      </c>
    </row>
    <row r="69" spans="1:8" x14ac:dyDescent="0.25">
      <c r="A69" s="5">
        <v>9</v>
      </c>
      <c r="B69" s="6" t="s">
        <v>186</v>
      </c>
      <c r="C69" s="6" t="s">
        <v>187</v>
      </c>
      <c r="D69" s="12" t="s">
        <v>116</v>
      </c>
      <c r="E69" s="5" t="s">
        <v>43</v>
      </c>
      <c r="F69" s="17">
        <v>6.86</v>
      </c>
      <c r="G69" s="39" t="s">
        <v>202</v>
      </c>
      <c r="H69" s="38">
        <v>781</v>
      </c>
    </row>
    <row r="70" spans="1:8" x14ac:dyDescent="0.25">
      <c r="A70" s="5">
        <v>13</v>
      </c>
      <c r="B70" s="6" t="s">
        <v>157</v>
      </c>
      <c r="C70" s="6" t="s">
        <v>185</v>
      </c>
      <c r="D70" s="12" t="s">
        <v>118</v>
      </c>
      <c r="E70" s="5" t="s">
        <v>43</v>
      </c>
      <c r="F70" s="17">
        <v>6.52</v>
      </c>
      <c r="G70" s="39" t="s">
        <v>201</v>
      </c>
      <c r="H70" s="38">
        <v>702</v>
      </c>
    </row>
    <row r="71" spans="1:8" x14ac:dyDescent="0.25">
      <c r="A71" s="7"/>
      <c r="B71" s="7"/>
      <c r="C71" s="7"/>
      <c r="D71" s="7"/>
      <c r="E71" s="5"/>
      <c r="F71" s="17"/>
    </row>
    <row r="72" spans="1:8" x14ac:dyDescent="0.25">
      <c r="A72" s="5"/>
      <c r="B72" s="6"/>
      <c r="C72" s="6"/>
      <c r="D72" s="6"/>
      <c r="E72" s="5"/>
      <c r="F72" s="17"/>
    </row>
  </sheetData>
  <sortState xmlns:xlrd2="http://schemas.microsoft.com/office/spreadsheetml/2017/richdata2" ref="A69:H70">
    <sortCondition descending="1" ref="H7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F83C-8C14-429B-B3D4-85A9C3A7C138}">
  <dimension ref="A1:G90"/>
  <sheetViews>
    <sheetView topLeftCell="A67" workbookViewId="0">
      <selection activeCell="A72" sqref="A72"/>
    </sheetView>
  </sheetViews>
  <sheetFormatPr defaultRowHeight="15" x14ac:dyDescent="0.25"/>
  <cols>
    <col min="1" max="1" width="29.42578125" style="7" bestFit="1" customWidth="1"/>
    <col min="2" max="3" width="22.42578125" style="7" customWidth="1"/>
    <col min="4" max="4" width="25.42578125" style="7" customWidth="1"/>
    <col min="5" max="5" width="18.7109375" style="7" bestFit="1" customWidth="1"/>
    <col min="6" max="6" width="11.140625" style="34" customWidth="1"/>
    <col min="7" max="7" width="11.7109375" style="5" customWidth="1"/>
  </cols>
  <sheetData>
    <row r="1" spans="1:7" x14ac:dyDescent="0.25">
      <c r="A1" s="8"/>
      <c r="B1" s="8"/>
      <c r="C1" s="2" t="s">
        <v>203</v>
      </c>
      <c r="D1" s="26"/>
      <c r="E1" s="26"/>
      <c r="F1" s="15"/>
      <c r="G1" s="26"/>
    </row>
    <row r="2" spans="1:7" x14ac:dyDescent="0.25">
      <c r="A2" s="8"/>
      <c r="B2" s="8"/>
      <c r="C2" s="2"/>
      <c r="D2" s="26"/>
      <c r="E2" s="26"/>
      <c r="F2" s="15"/>
      <c r="G2" s="26"/>
    </row>
    <row r="3" spans="1:7" x14ac:dyDescent="0.25">
      <c r="A3" s="26"/>
      <c r="B3" s="31" t="s">
        <v>125</v>
      </c>
      <c r="C3" s="2" t="s">
        <v>126</v>
      </c>
      <c r="D3" s="32"/>
      <c r="E3" s="26"/>
      <c r="F3" s="15"/>
      <c r="G3" s="26"/>
    </row>
    <row r="4" spans="1:7" x14ac:dyDescent="0.25">
      <c r="B4" s="5"/>
      <c r="C4" s="5"/>
      <c r="D4" s="5"/>
      <c r="E4" s="5"/>
      <c r="F4" s="17"/>
      <c r="G4" s="5" t="s">
        <v>129</v>
      </c>
    </row>
    <row r="5" spans="1:7" ht="15.75" customHeight="1" x14ac:dyDescent="0.25">
      <c r="A5" s="5" t="s">
        <v>266</v>
      </c>
      <c r="B5" s="5" t="s">
        <v>130</v>
      </c>
      <c r="C5" s="5"/>
      <c r="D5" s="5" t="s">
        <v>131</v>
      </c>
      <c r="E5" s="5" t="s">
        <v>206</v>
      </c>
      <c r="F5" s="17" t="s">
        <v>127</v>
      </c>
      <c r="G5" s="5" t="s">
        <v>133</v>
      </c>
    </row>
    <row r="6" spans="1:7" x14ac:dyDescent="0.25">
      <c r="A6" s="22">
        <v>3</v>
      </c>
      <c r="B6" s="9" t="s">
        <v>138</v>
      </c>
      <c r="C6" s="9" t="s">
        <v>139</v>
      </c>
      <c r="D6" s="12" t="s">
        <v>6</v>
      </c>
      <c r="E6" s="22" t="s">
        <v>207</v>
      </c>
      <c r="F6" s="17">
        <v>9.5</v>
      </c>
      <c r="G6" s="5">
        <v>497</v>
      </c>
    </row>
    <row r="7" spans="1:7" x14ac:dyDescent="0.25">
      <c r="A7" s="22">
        <v>25</v>
      </c>
      <c r="B7" s="9" t="s">
        <v>134</v>
      </c>
      <c r="C7" s="9" t="s">
        <v>135</v>
      </c>
      <c r="D7" s="12" t="s">
        <v>9</v>
      </c>
      <c r="E7" s="22" t="s">
        <v>205</v>
      </c>
      <c r="F7" s="17">
        <v>8.91</v>
      </c>
      <c r="G7" s="5">
        <v>540</v>
      </c>
    </row>
    <row r="8" spans="1:7" x14ac:dyDescent="0.25">
      <c r="A8" s="22">
        <v>24</v>
      </c>
      <c r="B8" s="9" t="s">
        <v>136</v>
      </c>
      <c r="C8" s="9" t="s">
        <v>137</v>
      </c>
      <c r="D8" s="12" t="s">
        <v>259</v>
      </c>
      <c r="E8" s="22" t="s">
        <v>205</v>
      </c>
      <c r="F8" s="17">
        <v>8.11</v>
      </c>
      <c r="G8" s="5">
        <v>481</v>
      </c>
    </row>
    <row r="9" spans="1:7" x14ac:dyDescent="0.25">
      <c r="A9" s="22"/>
      <c r="B9" s="9"/>
      <c r="C9" s="9"/>
      <c r="D9" s="9"/>
      <c r="E9" s="22"/>
      <c r="F9" s="17"/>
    </row>
    <row r="10" spans="1:7" x14ac:dyDescent="0.25">
      <c r="A10" s="8"/>
      <c r="B10" s="8"/>
      <c r="C10" s="2"/>
      <c r="D10" s="26"/>
      <c r="E10" s="26"/>
      <c r="F10" s="15"/>
      <c r="G10" s="26"/>
    </row>
    <row r="11" spans="1:7" x14ac:dyDescent="0.25">
      <c r="A11" s="26"/>
      <c r="B11" s="31" t="s">
        <v>125</v>
      </c>
      <c r="C11" s="2" t="s">
        <v>140</v>
      </c>
      <c r="D11" s="32"/>
      <c r="E11" s="26"/>
      <c r="F11" s="15"/>
      <c r="G11" s="26"/>
    </row>
    <row r="12" spans="1:7" x14ac:dyDescent="0.25">
      <c r="B12" s="5"/>
      <c r="C12" s="5"/>
      <c r="D12" s="5"/>
      <c r="E12" s="5"/>
      <c r="F12" s="17"/>
      <c r="G12" s="5" t="s">
        <v>129</v>
      </c>
    </row>
    <row r="13" spans="1:7" x14ac:dyDescent="0.25">
      <c r="A13" s="5" t="s">
        <v>266</v>
      </c>
      <c r="B13" s="5" t="s">
        <v>130</v>
      </c>
      <c r="C13" s="5"/>
      <c r="D13" s="5" t="s">
        <v>131</v>
      </c>
      <c r="E13" s="5" t="s">
        <v>206</v>
      </c>
      <c r="F13" s="17" t="s">
        <v>127</v>
      </c>
      <c r="G13" s="5" t="s">
        <v>133</v>
      </c>
    </row>
    <row r="14" spans="1:7" x14ac:dyDescent="0.25">
      <c r="A14" s="22">
        <v>23</v>
      </c>
      <c r="B14" s="27" t="s">
        <v>146</v>
      </c>
      <c r="C14" s="27" t="s">
        <v>147</v>
      </c>
      <c r="D14" s="12" t="s">
        <v>16</v>
      </c>
      <c r="E14" s="22" t="s">
        <v>208</v>
      </c>
      <c r="F14" s="17">
        <v>10.8</v>
      </c>
      <c r="G14" s="5">
        <v>635</v>
      </c>
    </row>
    <row r="15" spans="1:7" x14ac:dyDescent="0.25">
      <c r="A15" s="22">
        <v>21</v>
      </c>
      <c r="B15" s="9" t="s">
        <v>142</v>
      </c>
      <c r="C15" s="9" t="s">
        <v>143</v>
      </c>
      <c r="D15" s="12" t="s">
        <v>19</v>
      </c>
      <c r="E15" s="22" t="s">
        <v>208</v>
      </c>
      <c r="F15" s="17">
        <v>10.07</v>
      </c>
      <c r="G15" s="5">
        <v>584</v>
      </c>
    </row>
    <row r="16" spans="1:7" x14ac:dyDescent="0.25">
      <c r="A16" s="22">
        <v>22</v>
      </c>
      <c r="B16" s="9" t="s">
        <v>144</v>
      </c>
      <c r="C16" s="9" t="s">
        <v>145</v>
      </c>
      <c r="D16" s="12" t="s">
        <v>19</v>
      </c>
      <c r="E16" s="22" t="s">
        <v>208</v>
      </c>
      <c r="F16" s="17">
        <v>9.43</v>
      </c>
      <c r="G16" s="5">
        <v>539</v>
      </c>
    </row>
    <row r="17" spans="1:7" x14ac:dyDescent="0.25">
      <c r="A17" s="4">
        <v>20</v>
      </c>
      <c r="B17" s="9" t="s">
        <v>134</v>
      </c>
      <c r="C17" s="9" t="s">
        <v>141</v>
      </c>
      <c r="D17" s="12" t="s">
        <v>22</v>
      </c>
      <c r="E17" s="22" t="s">
        <v>208</v>
      </c>
      <c r="F17" s="17">
        <v>8.6</v>
      </c>
      <c r="G17" s="5">
        <v>481</v>
      </c>
    </row>
    <row r="18" spans="1:7" x14ac:dyDescent="0.25">
      <c r="A18" s="4"/>
      <c r="B18" s="27"/>
      <c r="C18" s="27"/>
      <c r="D18" s="27"/>
      <c r="E18" s="4"/>
      <c r="F18" s="33"/>
    </row>
    <row r="19" spans="1:7" x14ac:dyDescent="0.25">
      <c r="A19" s="11"/>
      <c r="B19" s="11"/>
      <c r="C19" s="11"/>
      <c r="D19" s="11"/>
      <c r="E19" s="11"/>
      <c r="F19" s="23"/>
      <c r="G19" s="11"/>
    </row>
    <row r="20" spans="1:7" x14ac:dyDescent="0.25">
      <c r="A20" s="8"/>
      <c r="B20" s="8"/>
      <c r="C20" s="2"/>
      <c r="D20" s="26"/>
      <c r="E20" s="26"/>
      <c r="F20" s="15"/>
      <c r="G20" s="26"/>
    </row>
    <row r="21" spans="1:7" x14ac:dyDescent="0.25">
      <c r="A21" s="26"/>
      <c r="B21" s="31" t="s">
        <v>125</v>
      </c>
      <c r="C21" s="2" t="s">
        <v>148</v>
      </c>
      <c r="D21" s="32"/>
      <c r="E21" s="26"/>
      <c r="F21" s="15"/>
      <c r="G21" s="26"/>
    </row>
    <row r="22" spans="1:7" x14ac:dyDescent="0.25">
      <c r="B22" s="5"/>
      <c r="C22" s="5"/>
      <c r="D22" s="5"/>
      <c r="E22" s="5"/>
      <c r="F22" s="17"/>
      <c r="G22" s="5" t="s">
        <v>129</v>
      </c>
    </row>
    <row r="23" spans="1:7" x14ac:dyDescent="0.25">
      <c r="A23" s="5" t="s">
        <v>266</v>
      </c>
      <c r="B23" s="5" t="s">
        <v>130</v>
      </c>
      <c r="C23" s="5"/>
      <c r="D23" s="5" t="s">
        <v>131</v>
      </c>
      <c r="E23" s="5" t="s">
        <v>206</v>
      </c>
      <c r="F23" s="17" t="s">
        <v>127</v>
      </c>
      <c r="G23" s="5" t="s">
        <v>133</v>
      </c>
    </row>
    <row r="24" spans="1:7" x14ac:dyDescent="0.25">
      <c r="A24" s="22">
        <v>2</v>
      </c>
      <c r="B24" s="9" t="s">
        <v>154</v>
      </c>
      <c r="C24" s="9" t="s">
        <v>155</v>
      </c>
      <c r="D24" s="12" t="s">
        <v>31</v>
      </c>
      <c r="E24" s="22" t="s">
        <v>209</v>
      </c>
      <c r="F24" s="17">
        <v>9.2799999999999994</v>
      </c>
      <c r="G24" s="5">
        <v>443</v>
      </c>
    </row>
    <row r="25" spans="1:7" x14ac:dyDescent="0.25">
      <c r="A25" s="22">
        <v>1</v>
      </c>
      <c r="B25" s="9" t="s">
        <v>151</v>
      </c>
      <c r="C25" s="9" t="s">
        <v>152</v>
      </c>
      <c r="D25" s="12" t="s">
        <v>31</v>
      </c>
      <c r="E25" s="22" t="s">
        <v>209</v>
      </c>
      <c r="F25" s="17">
        <v>9.11</v>
      </c>
      <c r="G25" s="5">
        <v>432</v>
      </c>
    </row>
    <row r="26" spans="1:7" x14ac:dyDescent="0.25">
      <c r="A26" s="22">
        <v>19</v>
      </c>
      <c r="B26" s="9" t="s">
        <v>149</v>
      </c>
      <c r="C26" s="9" t="s">
        <v>150</v>
      </c>
      <c r="D26" s="12" t="s">
        <v>31</v>
      </c>
      <c r="E26" s="22" t="s">
        <v>210</v>
      </c>
      <c r="F26" s="17">
        <v>8.7799999999999994</v>
      </c>
      <c r="G26" s="5">
        <v>510</v>
      </c>
    </row>
    <row r="27" spans="1:7" x14ac:dyDescent="0.25">
      <c r="A27" s="22"/>
      <c r="B27" s="9"/>
      <c r="C27" s="9"/>
      <c r="D27" s="9"/>
      <c r="E27" s="22"/>
      <c r="F27" s="17"/>
    </row>
    <row r="28" spans="1:7" x14ac:dyDescent="0.25">
      <c r="A28" s="8"/>
      <c r="B28" s="8"/>
      <c r="C28" s="2"/>
      <c r="D28" s="26"/>
      <c r="E28" s="26"/>
      <c r="F28" s="15"/>
      <c r="G28" s="26"/>
    </row>
    <row r="29" spans="1:7" x14ac:dyDescent="0.25">
      <c r="A29" s="26"/>
      <c r="B29" s="31" t="s">
        <v>125</v>
      </c>
      <c r="C29" s="2" t="s">
        <v>156</v>
      </c>
      <c r="D29" s="32"/>
      <c r="E29" s="26"/>
      <c r="F29" s="15"/>
      <c r="G29" s="26"/>
    </row>
    <row r="30" spans="1:7" x14ac:dyDescent="0.25">
      <c r="B30" s="5"/>
      <c r="C30" s="5"/>
      <c r="D30" s="5"/>
      <c r="E30" s="5"/>
      <c r="F30" s="17"/>
      <c r="G30" s="5" t="s">
        <v>129</v>
      </c>
    </row>
    <row r="31" spans="1:7" x14ac:dyDescent="0.25">
      <c r="A31" s="5" t="s">
        <v>266</v>
      </c>
      <c r="B31" s="5" t="s">
        <v>130</v>
      </c>
      <c r="C31" s="5"/>
      <c r="D31" s="5" t="s">
        <v>131</v>
      </c>
      <c r="E31" s="5" t="s">
        <v>206</v>
      </c>
      <c r="F31" s="17" t="s">
        <v>127</v>
      </c>
      <c r="G31" s="5" t="s">
        <v>133</v>
      </c>
    </row>
    <row r="32" spans="1:7" x14ac:dyDescent="0.25">
      <c r="A32" s="22">
        <v>6</v>
      </c>
      <c r="B32" s="9" t="s">
        <v>157</v>
      </c>
      <c r="C32" s="9" t="s">
        <v>158</v>
      </c>
      <c r="D32" s="12" t="s">
        <v>45</v>
      </c>
      <c r="E32" s="5" t="s">
        <v>211</v>
      </c>
      <c r="F32" s="17">
        <v>9.25</v>
      </c>
      <c r="G32" s="5">
        <v>441</v>
      </c>
    </row>
    <row r="33" spans="1:7" x14ac:dyDescent="0.25">
      <c r="A33" s="22">
        <v>8</v>
      </c>
      <c r="B33" s="6" t="s">
        <v>146</v>
      </c>
      <c r="C33" s="6" t="s">
        <v>161</v>
      </c>
      <c r="D33" s="12" t="s">
        <v>47</v>
      </c>
      <c r="E33" s="5" t="s">
        <v>211</v>
      </c>
      <c r="F33" s="17">
        <v>9.1199999999999992</v>
      </c>
      <c r="G33" s="5">
        <v>433</v>
      </c>
    </row>
    <row r="34" spans="1:7" x14ac:dyDescent="0.25">
      <c r="A34" s="22">
        <v>11</v>
      </c>
      <c r="B34" s="9" t="s">
        <v>159</v>
      </c>
      <c r="C34" s="9" t="s">
        <v>160</v>
      </c>
      <c r="D34" s="12" t="s">
        <v>31</v>
      </c>
      <c r="E34" s="5" t="s">
        <v>211</v>
      </c>
      <c r="F34" s="17">
        <v>9.06</v>
      </c>
      <c r="G34" s="5">
        <v>429</v>
      </c>
    </row>
    <row r="35" spans="1:7" x14ac:dyDescent="0.25">
      <c r="A35" s="11"/>
      <c r="B35" s="11"/>
      <c r="C35" s="11"/>
      <c r="D35" s="11"/>
      <c r="E35" s="11"/>
      <c r="F35" s="23"/>
      <c r="G35" s="11"/>
    </row>
    <row r="36" spans="1:7" x14ac:dyDescent="0.25">
      <c r="A36" s="8"/>
      <c r="B36" s="8"/>
      <c r="C36" s="2"/>
      <c r="D36" s="26"/>
      <c r="E36" s="26"/>
      <c r="F36" s="15"/>
      <c r="G36" s="26"/>
    </row>
    <row r="37" spans="1:7" x14ac:dyDescent="0.25">
      <c r="A37" s="26"/>
      <c r="B37" s="31" t="s">
        <v>125</v>
      </c>
      <c r="C37" s="2" t="s">
        <v>162</v>
      </c>
      <c r="D37" s="32"/>
      <c r="E37" s="26"/>
      <c r="F37" s="15"/>
      <c r="G37" s="26"/>
    </row>
    <row r="38" spans="1:7" x14ac:dyDescent="0.25">
      <c r="B38" s="5"/>
      <c r="C38" s="5"/>
      <c r="D38" s="5"/>
      <c r="E38" s="5"/>
      <c r="F38" s="17"/>
      <c r="G38" s="5" t="s">
        <v>129</v>
      </c>
    </row>
    <row r="39" spans="1:7" x14ac:dyDescent="0.25">
      <c r="A39" s="5" t="s">
        <v>266</v>
      </c>
      <c r="B39" s="5" t="s">
        <v>130</v>
      </c>
      <c r="C39" s="5"/>
      <c r="D39" s="5" t="s">
        <v>131</v>
      </c>
      <c r="E39" s="5" t="s">
        <v>206</v>
      </c>
      <c r="F39" s="17" t="s">
        <v>127</v>
      </c>
      <c r="G39" s="5" t="s">
        <v>133</v>
      </c>
    </row>
    <row r="40" spans="1:7" x14ac:dyDescent="0.25">
      <c r="A40" s="4">
        <v>5</v>
      </c>
      <c r="B40" s="9" t="s">
        <v>154</v>
      </c>
      <c r="C40" s="9" t="s">
        <v>163</v>
      </c>
      <c r="D40" s="12" t="s">
        <v>22</v>
      </c>
      <c r="E40" s="5" t="s">
        <v>211</v>
      </c>
      <c r="F40" s="17">
        <v>9.1300000000000008</v>
      </c>
      <c r="G40" s="5">
        <v>434</v>
      </c>
    </row>
    <row r="41" spans="1:7" x14ac:dyDescent="0.25">
      <c r="A41" s="22">
        <v>7</v>
      </c>
      <c r="B41" s="9" t="s">
        <v>164</v>
      </c>
      <c r="C41" s="9" t="s">
        <v>165</v>
      </c>
      <c r="D41" s="12" t="s">
        <v>56</v>
      </c>
      <c r="E41" s="5" t="s">
        <v>211</v>
      </c>
      <c r="F41" s="17">
        <v>8.48</v>
      </c>
      <c r="G41" s="5">
        <v>395</v>
      </c>
    </row>
    <row r="42" spans="1:7" x14ac:dyDescent="0.25">
      <c r="A42" s="22">
        <v>4</v>
      </c>
      <c r="B42" s="9" t="s">
        <v>166</v>
      </c>
      <c r="C42" s="9" t="s">
        <v>167</v>
      </c>
      <c r="D42" s="12" t="s">
        <v>54</v>
      </c>
      <c r="E42" s="5" t="s">
        <v>211</v>
      </c>
      <c r="F42" s="17" t="s">
        <v>222</v>
      </c>
      <c r="G42" s="5">
        <v>0</v>
      </c>
    </row>
    <row r="43" spans="1:7" x14ac:dyDescent="0.25">
      <c r="B43" s="27"/>
      <c r="C43" s="27"/>
      <c r="D43" s="27"/>
      <c r="E43" s="4"/>
      <c r="F43" s="33"/>
    </row>
    <row r="44" spans="1:7" x14ac:dyDescent="0.25">
      <c r="A44" s="4"/>
      <c r="B44" s="11"/>
      <c r="C44" s="11"/>
      <c r="D44" s="11"/>
      <c r="E44" s="11"/>
      <c r="F44" s="23"/>
      <c r="G44" s="11"/>
    </row>
    <row r="45" spans="1:7" x14ac:dyDescent="0.25">
      <c r="A45" s="11"/>
      <c r="B45" s="8"/>
      <c r="C45" s="2"/>
      <c r="D45" s="26"/>
      <c r="E45" s="26"/>
      <c r="F45" s="15"/>
      <c r="G45" s="26"/>
    </row>
    <row r="46" spans="1:7" x14ac:dyDescent="0.25">
      <c r="A46" s="8"/>
      <c r="B46" s="31" t="s">
        <v>125</v>
      </c>
      <c r="C46" s="2" t="s">
        <v>168</v>
      </c>
      <c r="D46" s="32"/>
      <c r="E46" s="26"/>
      <c r="F46" s="15"/>
      <c r="G46" s="26"/>
    </row>
    <row r="47" spans="1:7" x14ac:dyDescent="0.25">
      <c r="A47" s="21"/>
      <c r="B47" s="5"/>
      <c r="C47" s="5"/>
      <c r="D47" s="5"/>
      <c r="E47" s="5"/>
      <c r="F47" s="17"/>
      <c r="G47" s="5" t="s">
        <v>129</v>
      </c>
    </row>
    <row r="48" spans="1:7" x14ac:dyDescent="0.25">
      <c r="B48" s="5" t="s">
        <v>130</v>
      </c>
      <c r="C48" s="5"/>
      <c r="D48" s="5" t="s">
        <v>131</v>
      </c>
      <c r="E48" s="5" t="s">
        <v>206</v>
      </c>
      <c r="F48" s="17" t="s">
        <v>127</v>
      </c>
      <c r="G48" s="5" t="s">
        <v>133</v>
      </c>
    </row>
    <row r="49" spans="1:7" x14ac:dyDescent="0.25">
      <c r="A49" s="5" t="s">
        <v>266</v>
      </c>
      <c r="B49" s="9" t="s">
        <v>171</v>
      </c>
      <c r="C49" s="9" t="s">
        <v>172</v>
      </c>
      <c r="D49" s="12" t="s">
        <v>64</v>
      </c>
      <c r="E49" s="22" t="s">
        <v>215</v>
      </c>
      <c r="F49" s="17">
        <v>9.9700000000000006</v>
      </c>
      <c r="G49" s="5">
        <v>512</v>
      </c>
    </row>
    <row r="50" spans="1:7" x14ac:dyDescent="0.25">
      <c r="A50" s="22">
        <v>15</v>
      </c>
      <c r="B50" s="9" t="s">
        <v>169</v>
      </c>
      <c r="C50" s="9" t="s">
        <v>170</v>
      </c>
      <c r="D50" s="12" t="s">
        <v>22</v>
      </c>
      <c r="E50" s="22" t="s">
        <v>215</v>
      </c>
      <c r="F50" s="17" t="s">
        <v>221</v>
      </c>
    </row>
    <row r="51" spans="1:7" x14ac:dyDescent="0.25">
      <c r="A51" s="4">
        <v>17</v>
      </c>
      <c r="B51" s="27"/>
      <c r="C51" s="27"/>
      <c r="D51" s="27"/>
      <c r="E51" s="4"/>
      <c r="F51" s="33"/>
    </row>
    <row r="52" spans="1:7" x14ac:dyDescent="0.25">
      <c r="A52" s="4"/>
      <c r="B52" s="11"/>
      <c r="C52" s="11"/>
      <c r="D52" s="11"/>
      <c r="E52" s="11"/>
      <c r="F52" s="23"/>
      <c r="G52" s="11"/>
    </row>
    <row r="53" spans="1:7" x14ac:dyDescent="0.25">
      <c r="A53" s="11"/>
      <c r="B53" s="8"/>
      <c r="C53" s="2"/>
      <c r="D53" s="26"/>
      <c r="E53" s="26"/>
      <c r="F53" s="15"/>
      <c r="G53" s="26"/>
    </row>
    <row r="54" spans="1:7" x14ac:dyDescent="0.25">
      <c r="A54" s="8"/>
      <c r="B54" s="31" t="s">
        <v>125</v>
      </c>
      <c r="C54" s="2" t="s">
        <v>173</v>
      </c>
      <c r="D54" s="32"/>
      <c r="E54" s="26"/>
      <c r="F54" s="15"/>
      <c r="G54" s="26"/>
    </row>
    <row r="55" spans="1:7" x14ac:dyDescent="0.25">
      <c r="A55" s="26"/>
      <c r="B55" s="5"/>
      <c r="C55" s="5"/>
      <c r="D55" s="5"/>
      <c r="E55" s="5"/>
      <c r="F55" s="17"/>
      <c r="G55" s="5" t="s">
        <v>193</v>
      </c>
    </row>
    <row r="56" spans="1:7" x14ac:dyDescent="0.25">
      <c r="B56" s="5" t="s">
        <v>130</v>
      </c>
      <c r="C56" s="5"/>
      <c r="D56" s="5" t="s">
        <v>131</v>
      </c>
      <c r="E56" s="5" t="s">
        <v>206</v>
      </c>
      <c r="F56" s="17" t="s">
        <v>127</v>
      </c>
      <c r="G56" s="5" t="s">
        <v>133</v>
      </c>
    </row>
    <row r="57" spans="1:7" x14ac:dyDescent="0.25">
      <c r="A57" s="5" t="s">
        <v>266</v>
      </c>
      <c r="B57" s="9" t="s">
        <v>176</v>
      </c>
      <c r="C57" s="9" t="s">
        <v>177</v>
      </c>
      <c r="D57" s="12" t="s">
        <v>22</v>
      </c>
      <c r="E57" s="22" t="s">
        <v>214</v>
      </c>
      <c r="F57" s="17">
        <v>10.74</v>
      </c>
      <c r="G57" s="5">
        <v>578</v>
      </c>
    </row>
    <row r="58" spans="1:7" x14ac:dyDescent="0.25">
      <c r="A58" s="4">
        <v>28</v>
      </c>
      <c r="B58" s="9" t="s">
        <v>178</v>
      </c>
      <c r="C58" s="9" t="s">
        <v>179</v>
      </c>
      <c r="D58" s="12" t="s">
        <v>22</v>
      </c>
      <c r="E58" s="22" t="s">
        <v>214</v>
      </c>
      <c r="F58" s="17">
        <v>6.62</v>
      </c>
      <c r="G58" s="5">
        <v>311</v>
      </c>
    </row>
    <row r="59" spans="1:7" x14ac:dyDescent="0.25">
      <c r="A59" s="4">
        <v>29</v>
      </c>
      <c r="B59" s="9" t="s">
        <v>174</v>
      </c>
      <c r="C59" s="9" t="s">
        <v>175</v>
      </c>
      <c r="D59" s="12" t="s">
        <v>19</v>
      </c>
      <c r="E59" s="22" t="s">
        <v>213</v>
      </c>
      <c r="F59" s="17">
        <v>6</v>
      </c>
      <c r="G59" s="5">
        <v>285</v>
      </c>
    </row>
    <row r="60" spans="1:7" x14ac:dyDescent="0.25">
      <c r="A60" s="4">
        <v>27</v>
      </c>
      <c r="B60" s="9"/>
      <c r="C60" s="9"/>
      <c r="D60" s="9"/>
      <c r="E60" s="28"/>
    </row>
    <row r="61" spans="1:7" x14ac:dyDescent="0.25">
      <c r="A61" s="4"/>
      <c r="B61" s="6"/>
      <c r="C61" s="6"/>
      <c r="D61" s="6"/>
      <c r="E61" s="28"/>
    </row>
    <row r="62" spans="1:7" x14ac:dyDescent="0.25">
      <c r="A62" s="5"/>
      <c r="B62" s="11"/>
      <c r="C62" s="11"/>
      <c r="D62" s="11"/>
      <c r="E62" s="11"/>
      <c r="F62" s="23"/>
      <c r="G62" s="11"/>
    </row>
    <row r="63" spans="1:7" x14ac:dyDescent="0.25">
      <c r="A63" s="11"/>
      <c r="B63" s="8"/>
      <c r="C63" s="2"/>
      <c r="D63" s="26"/>
      <c r="E63" s="26"/>
      <c r="F63" s="15"/>
      <c r="G63" s="26"/>
    </row>
    <row r="64" spans="1:7" x14ac:dyDescent="0.25">
      <c r="A64" s="8"/>
      <c r="B64" s="31" t="s">
        <v>125</v>
      </c>
      <c r="C64" s="2" t="s">
        <v>180</v>
      </c>
      <c r="D64" s="32"/>
      <c r="E64" s="26"/>
      <c r="F64" s="15"/>
      <c r="G64" s="26"/>
    </row>
    <row r="65" spans="1:7" x14ac:dyDescent="0.25">
      <c r="A65" s="26"/>
      <c r="B65" s="5"/>
      <c r="C65" s="5"/>
      <c r="D65" s="5"/>
      <c r="E65" s="5"/>
      <c r="F65" s="17"/>
      <c r="G65" s="5" t="s">
        <v>129</v>
      </c>
    </row>
    <row r="66" spans="1:7" x14ac:dyDescent="0.25">
      <c r="B66" s="5" t="s">
        <v>130</v>
      </c>
      <c r="C66" s="5"/>
      <c r="D66" s="5" t="s">
        <v>131</v>
      </c>
      <c r="E66" s="5" t="s">
        <v>206</v>
      </c>
      <c r="F66" s="17" t="s">
        <v>127</v>
      </c>
      <c r="G66" s="5" t="s">
        <v>133</v>
      </c>
    </row>
    <row r="67" spans="1:7" x14ac:dyDescent="0.25">
      <c r="A67" s="5" t="s">
        <v>266</v>
      </c>
      <c r="B67" s="9" t="s">
        <v>219</v>
      </c>
      <c r="C67" s="9" t="s">
        <v>220</v>
      </c>
      <c r="D67" s="12" t="s">
        <v>22</v>
      </c>
      <c r="E67" s="22" t="s">
        <v>212</v>
      </c>
      <c r="F67" s="17">
        <v>12.95</v>
      </c>
      <c r="G67" s="5">
        <v>664</v>
      </c>
    </row>
    <row r="68" spans="1:7" x14ac:dyDescent="0.25">
      <c r="A68" s="22" t="s">
        <v>87</v>
      </c>
      <c r="B68" s="9" t="s">
        <v>217</v>
      </c>
      <c r="C68" s="9" t="s">
        <v>218</v>
      </c>
      <c r="D68" s="12" t="s">
        <v>22</v>
      </c>
      <c r="E68" s="22" t="s">
        <v>261</v>
      </c>
      <c r="F68" s="17">
        <v>11.99</v>
      </c>
      <c r="G68" s="5">
        <v>639</v>
      </c>
    </row>
    <row r="69" spans="1:7" x14ac:dyDescent="0.25">
      <c r="A69" s="22" t="s">
        <v>181</v>
      </c>
      <c r="B69" s="9"/>
      <c r="C69" s="9"/>
      <c r="D69" s="9"/>
      <c r="E69" s="22"/>
      <c r="F69" s="17"/>
    </row>
    <row r="70" spans="1:7" x14ac:dyDescent="0.25">
      <c r="A70" s="4"/>
      <c r="B70" s="11"/>
      <c r="C70" s="11"/>
      <c r="D70" s="11"/>
      <c r="E70" s="11"/>
      <c r="F70" s="23"/>
      <c r="G70" s="11"/>
    </row>
    <row r="71" spans="1:7" x14ac:dyDescent="0.25">
      <c r="A71" s="11"/>
      <c r="B71" s="8"/>
      <c r="C71" s="2"/>
      <c r="D71" s="26"/>
      <c r="E71" s="26"/>
      <c r="F71" s="15"/>
      <c r="G71" s="26"/>
    </row>
    <row r="72" spans="1:7" x14ac:dyDescent="0.25">
      <c r="A72" s="8"/>
      <c r="B72" s="26" t="s">
        <v>125</v>
      </c>
      <c r="C72" s="2" t="s">
        <v>182</v>
      </c>
      <c r="D72" s="32"/>
      <c r="E72" s="26"/>
      <c r="F72" s="15"/>
      <c r="G72" s="26"/>
    </row>
    <row r="73" spans="1:7" x14ac:dyDescent="0.25">
      <c r="A73" s="26"/>
      <c r="B73" s="5"/>
      <c r="C73" s="5"/>
      <c r="D73" s="5"/>
      <c r="E73" s="5"/>
      <c r="F73" s="17"/>
      <c r="G73" s="5" t="s">
        <v>129</v>
      </c>
    </row>
    <row r="74" spans="1:7" x14ac:dyDescent="0.25">
      <c r="B74" s="5" t="s">
        <v>130</v>
      </c>
      <c r="C74" s="5"/>
      <c r="D74" s="5" t="s">
        <v>131</v>
      </c>
      <c r="E74" s="5" t="s">
        <v>206</v>
      </c>
      <c r="F74" s="17" t="s">
        <v>127</v>
      </c>
      <c r="G74" s="5" t="s">
        <v>133</v>
      </c>
    </row>
    <row r="75" spans="1:7" x14ac:dyDescent="0.25">
      <c r="A75" s="5" t="s">
        <v>266</v>
      </c>
      <c r="B75" s="9" t="s">
        <v>216</v>
      </c>
      <c r="C75" s="9" t="s">
        <v>150</v>
      </c>
      <c r="D75" s="12" t="s">
        <v>31</v>
      </c>
      <c r="E75" s="13" t="s">
        <v>35</v>
      </c>
      <c r="F75" s="17">
        <v>7.91</v>
      </c>
      <c r="G75" s="5">
        <v>448</v>
      </c>
    </row>
    <row r="76" spans="1:7" x14ac:dyDescent="0.25">
      <c r="A76" s="22" t="s">
        <v>102</v>
      </c>
      <c r="B76" s="9" t="s">
        <v>199</v>
      </c>
      <c r="C76" s="9" t="s">
        <v>200</v>
      </c>
      <c r="D76" s="12" t="s">
        <v>22</v>
      </c>
      <c r="E76" s="22" t="s">
        <v>260</v>
      </c>
      <c r="F76" s="17">
        <v>7.43</v>
      </c>
      <c r="G76" s="5">
        <v>462</v>
      </c>
    </row>
    <row r="77" spans="1:7" x14ac:dyDescent="0.25">
      <c r="A77" s="22" t="s">
        <v>183</v>
      </c>
      <c r="B77" s="9"/>
      <c r="C77" s="9"/>
      <c r="D77" s="9"/>
      <c r="E77" s="22"/>
      <c r="F77" s="17"/>
    </row>
    <row r="78" spans="1:7" x14ac:dyDescent="0.25">
      <c r="A78" s="22"/>
      <c r="B78" s="11"/>
      <c r="C78" s="11"/>
      <c r="D78" s="11"/>
      <c r="E78" s="11"/>
      <c r="F78" s="23"/>
      <c r="G78" s="11"/>
    </row>
    <row r="79" spans="1:7" x14ac:dyDescent="0.25">
      <c r="A79" s="11"/>
      <c r="B79" s="8"/>
      <c r="C79" s="2"/>
      <c r="D79" s="26"/>
      <c r="E79" s="26"/>
      <c r="F79" s="15"/>
      <c r="G79" s="26"/>
    </row>
    <row r="80" spans="1:7" x14ac:dyDescent="0.25">
      <c r="A80" s="8"/>
      <c r="B80" s="26" t="s">
        <v>125</v>
      </c>
      <c r="C80" s="2" t="s">
        <v>184</v>
      </c>
      <c r="D80" s="32"/>
      <c r="E80" s="26"/>
      <c r="F80" s="15"/>
      <c r="G80" s="26"/>
    </row>
    <row r="81" spans="1:7" x14ac:dyDescent="0.25">
      <c r="A81" s="26"/>
      <c r="B81" s="5"/>
      <c r="C81" s="5"/>
      <c r="D81" s="5"/>
      <c r="E81" s="5"/>
      <c r="F81" s="17"/>
      <c r="G81" s="5" t="s">
        <v>129</v>
      </c>
    </row>
    <row r="82" spans="1:7" x14ac:dyDescent="0.25">
      <c r="B82" s="5" t="s">
        <v>130</v>
      </c>
      <c r="C82" s="5"/>
      <c r="D82" s="5" t="s">
        <v>131</v>
      </c>
      <c r="E82" s="5" t="s">
        <v>206</v>
      </c>
      <c r="F82" s="17" t="s">
        <v>127</v>
      </c>
      <c r="G82" s="5" t="s">
        <v>133</v>
      </c>
    </row>
    <row r="83" spans="1:7" x14ac:dyDescent="0.25">
      <c r="A83" s="5" t="s">
        <v>266</v>
      </c>
      <c r="B83" s="9" t="s">
        <v>186</v>
      </c>
      <c r="C83" s="9" t="s">
        <v>187</v>
      </c>
      <c r="D83" s="12" t="s">
        <v>116</v>
      </c>
      <c r="E83" s="5" t="s">
        <v>211</v>
      </c>
      <c r="F83" s="17">
        <v>13.81</v>
      </c>
      <c r="G83" s="5">
        <v>717</v>
      </c>
    </row>
    <row r="84" spans="1:7" x14ac:dyDescent="0.25">
      <c r="A84" s="22">
        <v>9</v>
      </c>
      <c r="B84" s="9" t="s">
        <v>157</v>
      </c>
      <c r="C84" s="9" t="s">
        <v>185</v>
      </c>
      <c r="D84" s="12" t="s">
        <v>118</v>
      </c>
      <c r="E84" s="5" t="s">
        <v>211</v>
      </c>
      <c r="F84" s="17">
        <v>10.91</v>
      </c>
      <c r="G84" s="5">
        <v>540</v>
      </c>
    </row>
    <row r="85" spans="1:7" x14ac:dyDescent="0.25">
      <c r="A85" s="22">
        <v>13</v>
      </c>
      <c r="B85" s="9"/>
      <c r="C85" s="9"/>
      <c r="D85" s="9"/>
      <c r="E85" s="22"/>
      <c r="F85" s="17"/>
    </row>
    <row r="86" spans="1:7" x14ac:dyDescent="0.25">
      <c r="A86" s="22"/>
      <c r="B86" s="27"/>
      <c r="C86" s="27"/>
      <c r="D86" s="27"/>
      <c r="E86" s="4"/>
      <c r="F86" s="33"/>
    </row>
    <row r="87" spans="1:7" x14ac:dyDescent="0.25">
      <c r="A87" s="4"/>
      <c r="B87" s="27"/>
      <c r="C87" s="27"/>
      <c r="D87" s="27"/>
      <c r="E87" s="4"/>
      <c r="F87" s="33"/>
    </row>
    <row r="88" spans="1:7" x14ac:dyDescent="0.25">
      <c r="A88" s="4"/>
      <c r="B88" s="27"/>
      <c r="C88" s="27"/>
      <c r="D88" s="27"/>
      <c r="E88" s="4"/>
      <c r="F88" s="33"/>
    </row>
    <row r="89" spans="1:7" x14ac:dyDescent="0.25">
      <c r="A89" s="4"/>
      <c r="B89" s="11"/>
      <c r="C89" s="11"/>
      <c r="D89" s="11"/>
      <c r="E89" s="11"/>
      <c r="F89" s="23"/>
      <c r="G89" s="11"/>
    </row>
    <row r="90" spans="1:7" x14ac:dyDescent="0.25">
      <c r="A90" s="11"/>
    </row>
  </sheetData>
  <sortState xmlns:xlrd2="http://schemas.microsoft.com/office/spreadsheetml/2017/richdata2" ref="A6:G8">
    <sortCondition descending="1" ref="G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16D8-AECE-47C4-A0C1-DAAA32C4D8C3}">
  <dimension ref="A1:H86"/>
  <sheetViews>
    <sheetView topLeftCell="A67" workbookViewId="0">
      <selection activeCell="C77" sqref="C77"/>
    </sheetView>
  </sheetViews>
  <sheetFormatPr defaultRowHeight="15" x14ac:dyDescent="0.25"/>
  <cols>
    <col min="1" max="1" width="29.42578125" style="5" bestFit="1" customWidth="1"/>
    <col min="2" max="3" width="17.7109375" style="6" customWidth="1"/>
    <col min="4" max="4" width="21.42578125" style="5" customWidth="1"/>
    <col min="5" max="5" width="7.7109375" style="5" customWidth="1"/>
    <col min="6" max="6" width="7.140625" style="17" customWidth="1"/>
    <col min="7" max="7" width="7.140625" style="5" customWidth="1"/>
    <col min="8" max="8" width="7.140625" style="1" customWidth="1"/>
  </cols>
  <sheetData>
    <row r="1" spans="1:7" x14ac:dyDescent="0.25">
      <c r="A1" s="11"/>
      <c r="B1" s="11"/>
      <c r="C1" s="2" t="s">
        <v>223</v>
      </c>
      <c r="D1" s="2"/>
      <c r="E1" s="2"/>
      <c r="F1" s="15"/>
      <c r="G1" s="14"/>
    </row>
    <row r="2" spans="1:7" x14ac:dyDescent="0.25">
      <c r="A2" s="11"/>
      <c r="B2" s="11"/>
      <c r="C2" s="2"/>
      <c r="D2" s="2"/>
      <c r="E2" s="2"/>
      <c r="F2" s="15"/>
      <c r="G2" s="14"/>
    </row>
    <row r="3" spans="1:7" x14ac:dyDescent="0.25">
      <c r="A3" s="14"/>
      <c r="B3" s="5" t="s">
        <v>125</v>
      </c>
      <c r="C3" s="2" t="s">
        <v>126</v>
      </c>
      <c r="D3" s="2"/>
      <c r="E3" s="2"/>
      <c r="F3" s="15"/>
      <c r="G3" s="14"/>
    </row>
    <row r="4" spans="1:7" x14ac:dyDescent="0.25">
      <c r="A4" s="30"/>
      <c r="B4" s="14" t="s">
        <v>130</v>
      </c>
      <c r="C4" s="14"/>
      <c r="D4" s="14" t="s">
        <v>131</v>
      </c>
      <c r="E4" s="14" t="s">
        <v>128</v>
      </c>
      <c r="F4" s="15"/>
      <c r="G4" s="5" t="s">
        <v>129</v>
      </c>
    </row>
    <row r="5" spans="1:7" x14ac:dyDescent="0.25">
      <c r="A5" s="5" t="s">
        <v>266</v>
      </c>
      <c r="B5" s="5"/>
      <c r="C5" s="5"/>
      <c r="E5" s="5" t="s">
        <v>132</v>
      </c>
      <c r="F5" s="17" t="s">
        <v>127</v>
      </c>
      <c r="G5" s="5" t="s">
        <v>133</v>
      </c>
    </row>
    <row r="6" spans="1:7" x14ac:dyDescent="0.25">
      <c r="A6" s="5">
        <v>24</v>
      </c>
      <c r="B6" s="6" t="s">
        <v>136</v>
      </c>
      <c r="C6" s="6" t="s">
        <v>137</v>
      </c>
      <c r="D6" s="12" t="s">
        <v>259</v>
      </c>
      <c r="E6" s="5" t="s">
        <v>4</v>
      </c>
      <c r="F6" s="17">
        <v>1.31</v>
      </c>
      <c r="G6" s="5">
        <v>544</v>
      </c>
    </row>
    <row r="7" spans="1:7" x14ac:dyDescent="0.25">
      <c r="A7" s="5">
        <v>3</v>
      </c>
      <c r="B7" s="6" t="s">
        <v>138</v>
      </c>
      <c r="C7" s="6" t="s">
        <v>139</v>
      </c>
      <c r="D7" s="12" t="s">
        <v>6</v>
      </c>
      <c r="E7" s="5" t="s">
        <v>7</v>
      </c>
      <c r="F7" s="17">
        <v>1.22</v>
      </c>
      <c r="G7" s="5">
        <v>331</v>
      </c>
    </row>
    <row r="8" spans="1:7" x14ac:dyDescent="0.25">
      <c r="A8" s="5">
        <v>25</v>
      </c>
      <c r="B8" s="6" t="s">
        <v>134</v>
      </c>
      <c r="C8" s="6" t="s">
        <v>135</v>
      </c>
      <c r="D8" s="12" t="s">
        <v>9</v>
      </c>
      <c r="E8" s="5" t="s">
        <v>4</v>
      </c>
      <c r="F8" s="17">
        <v>1.1599999999999999</v>
      </c>
      <c r="G8" s="5">
        <v>389</v>
      </c>
    </row>
    <row r="9" spans="1:7" x14ac:dyDescent="0.25">
      <c r="D9" s="6"/>
    </row>
    <row r="10" spans="1:7" x14ac:dyDescent="0.25">
      <c r="A10" s="11"/>
      <c r="B10" s="11"/>
      <c r="C10" s="2"/>
      <c r="D10" s="2"/>
      <c r="E10" s="2"/>
      <c r="F10" s="15"/>
      <c r="G10" s="14"/>
    </row>
    <row r="11" spans="1:7" x14ac:dyDescent="0.25">
      <c r="A11" s="14"/>
      <c r="B11" s="5" t="s">
        <v>125</v>
      </c>
      <c r="C11" s="2" t="s">
        <v>140</v>
      </c>
      <c r="D11" s="2"/>
      <c r="E11" s="2"/>
      <c r="F11" s="15"/>
      <c r="G11" s="14"/>
    </row>
    <row r="12" spans="1:7" x14ac:dyDescent="0.25">
      <c r="A12" s="30"/>
      <c r="B12" s="5"/>
      <c r="C12" s="5"/>
      <c r="F12" s="15"/>
    </row>
    <row r="13" spans="1:7" x14ac:dyDescent="0.25">
      <c r="A13" s="30"/>
      <c r="E13" s="14" t="s">
        <v>128</v>
      </c>
      <c r="F13" s="15"/>
      <c r="G13" s="5" t="s">
        <v>129</v>
      </c>
    </row>
    <row r="14" spans="1:7" x14ac:dyDescent="0.25">
      <c r="A14" s="5" t="s">
        <v>266</v>
      </c>
      <c r="B14" s="14" t="s">
        <v>130</v>
      </c>
      <c r="C14" s="14"/>
      <c r="D14" s="14" t="s">
        <v>131</v>
      </c>
      <c r="E14" s="5" t="s">
        <v>132</v>
      </c>
      <c r="F14" s="17" t="s">
        <v>127</v>
      </c>
      <c r="G14" s="5" t="s">
        <v>133</v>
      </c>
    </row>
    <row r="15" spans="1:7" x14ac:dyDescent="0.25">
      <c r="A15" s="5">
        <v>21</v>
      </c>
      <c r="B15" s="6" t="s">
        <v>142</v>
      </c>
      <c r="C15" s="6" t="s">
        <v>143</v>
      </c>
      <c r="D15" s="12" t="s">
        <v>19</v>
      </c>
      <c r="E15" s="5" t="s">
        <v>17</v>
      </c>
      <c r="F15" s="17">
        <v>1.54</v>
      </c>
      <c r="G15" s="5">
        <v>627</v>
      </c>
    </row>
    <row r="16" spans="1:7" x14ac:dyDescent="0.25">
      <c r="A16" s="5">
        <v>22</v>
      </c>
      <c r="B16" s="6" t="s">
        <v>144</v>
      </c>
      <c r="C16" s="6" t="s">
        <v>145</v>
      </c>
      <c r="D16" s="12" t="s">
        <v>19</v>
      </c>
      <c r="E16" s="5" t="s">
        <v>17</v>
      </c>
      <c r="F16" s="17">
        <v>1.48</v>
      </c>
      <c r="G16" s="5">
        <v>569</v>
      </c>
    </row>
    <row r="17" spans="1:7" x14ac:dyDescent="0.25">
      <c r="A17" s="5">
        <v>23</v>
      </c>
      <c r="B17" s="18" t="s">
        <v>146</v>
      </c>
      <c r="C17" s="18" t="s">
        <v>147</v>
      </c>
      <c r="D17" s="12" t="s">
        <v>16</v>
      </c>
      <c r="E17" s="5" t="s">
        <v>17</v>
      </c>
      <c r="F17" s="17">
        <v>1.48</v>
      </c>
      <c r="G17" s="5">
        <v>569</v>
      </c>
    </row>
    <row r="18" spans="1:7" x14ac:dyDescent="0.25">
      <c r="A18" s="19">
        <v>20</v>
      </c>
      <c r="B18" s="6" t="s">
        <v>134</v>
      </c>
      <c r="C18" s="6" t="s">
        <v>141</v>
      </c>
      <c r="D18" s="12" t="s">
        <v>22</v>
      </c>
      <c r="E18" s="5" t="s">
        <v>17</v>
      </c>
      <c r="F18" s="17">
        <v>1.45</v>
      </c>
      <c r="G18" s="5">
        <v>536</v>
      </c>
    </row>
    <row r="19" spans="1:7" x14ac:dyDescent="0.25">
      <c r="D19" s="6"/>
    </row>
    <row r="20" spans="1:7" x14ac:dyDescent="0.25">
      <c r="A20" s="11"/>
      <c r="B20" s="11"/>
      <c r="C20" s="2"/>
      <c r="D20" s="2"/>
      <c r="E20" s="2"/>
      <c r="F20" s="15"/>
      <c r="G20" s="14"/>
    </row>
    <row r="21" spans="1:7" x14ac:dyDescent="0.25">
      <c r="A21" s="14"/>
      <c r="B21" s="5" t="s">
        <v>125</v>
      </c>
      <c r="C21" s="2" t="s">
        <v>148</v>
      </c>
      <c r="D21" s="2"/>
      <c r="E21" s="2"/>
      <c r="F21" s="15"/>
      <c r="G21" s="14"/>
    </row>
    <row r="22" spans="1:7" x14ac:dyDescent="0.25">
      <c r="A22" s="30"/>
      <c r="B22" s="5"/>
      <c r="C22" s="5"/>
      <c r="F22" s="15"/>
    </row>
    <row r="23" spans="1:7" x14ac:dyDescent="0.25">
      <c r="A23" s="30"/>
      <c r="B23" s="14" t="s">
        <v>130</v>
      </c>
      <c r="C23" s="14"/>
      <c r="D23" s="14" t="s">
        <v>131</v>
      </c>
      <c r="E23" s="14" t="s">
        <v>128</v>
      </c>
      <c r="F23" s="15"/>
      <c r="G23" s="5" t="s">
        <v>129</v>
      </c>
    </row>
    <row r="24" spans="1:7" x14ac:dyDescent="0.25">
      <c r="A24" s="5" t="s">
        <v>266</v>
      </c>
      <c r="B24" s="5"/>
      <c r="C24" s="5"/>
      <c r="E24" s="5" t="s">
        <v>132</v>
      </c>
      <c r="F24" s="17" t="s">
        <v>127</v>
      </c>
      <c r="G24" s="5" t="s">
        <v>133</v>
      </c>
    </row>
    <row r="25" spans="1:7" x14ac:dyDescent="0.25">
      <c r="A25" s="5">
        <v>2</v>
      </c>
      <c r="B25" s="6" t="s">
        <v>154</v>
      </c>
      <c r="C25" s="6" t="s">
        <v>155</v>
      </c>
      <c r="D25" s="12" t="s">
        <v>31</v>
      </c>
      <c r="E25" s="5" t="s">
        <v>153</v>
      </c>
      <c r="F25" s="17">
        <v>1.59</v>
      </c>
      <c r="G25" s="5">
        <v>457</v>
      </c>
    </row>
    <row r="26" spans="1:7" x14ac:dyDescent="0.25">
      <c r="A26" s="5">
        <v>1</v>
      </c>
      <c r="B26" s="6" t="s">
        <v>151</v>
      </c>
      <c r="C26" s="6" t="s">
        <v>152</v>
      </c>
      <c r="D26" s="12" t="s">
        <v>31</v>
      </c>
      <c r="E26" s="5" t="s">
        <v>153</v>
      </c>
      <c r="F26" s="17">
        <v>1.5</v>
      </c>
      <c r="G26" s="5">
        <v>389</v>
      </c>
    </row>
    <row r="27" spans="1:7" x14ac:dyDescent="0.25">
      <c r="A27" s="5">
        <v>19</v>
      </c>
      <c r="B27" s="6" t="s">
        <v>149</v>
      </c>
      <c r="C27" s="6" t="s">
        <v>150</v>
      </c>
      <c r="D27" s="12" t="s">
        <v>31</v>
      </c>
      <c r="E27" s="5" t="s">
        <v>35</v>
      </c>
      <c r="F27" s="17">
        <v>1.41</v>
      </c>
      <c r="G27" s="5">
        <v>441</v>
      </c>
    </row>
    <row r="28" spans="1:7" x14ac:dyDescent="0.25">
      <c r="D28" s="6"/>
    </row>
    <row r="29" spans="1:7" x14ac:dyDescent="0.25">
      <c r="A29" s="19"/>
      <c r="D29" s="6"/>
    </row>
    <row r="30" spans="1:7" x14ac:dyDescent="0.25">
      <c r="D30" s="6"/>
    </row>
    <row r="31" spans="1:7" x14ac:dyDescent="0.25">
      <c r="A31" s="11"/>
      <c r="B31" s="11"/>
      <c r="C31" s="2"/>
      <c r="D31" s="2"/>
      <c r="E31" s="2"/>
      <c r="F31" s="15"/>
      <c r="G31" s="14"/>
    </row>
    <row r="32" spans="1:7" x14ac:dyDescent="0.25">
      <c r="A32" s="14"/>
      <c r="B32" s="5" t="s">
        <v>125</v>
      </c>
      <c r="C32" s="2" t="s">
        <v>156</v>
      </c>
      <c r="D32" s="2"/>
      <c r="E32" s="2"/>
      <c r="F32" s="15"/>
      <c r="G32" s="14"/>
    </row>
    <row r="33" spans="1:7" x14ac:dyDescent="0.25">
      <c r="A33" s="30"/>
      <c r="B33" s="5"/>
      <c r="C33" s="5"/>
      <c r="F33" s="15"/>
    </row>
    <row r="34" spans="1:7" x14ac:dyDescent="0.25">
      <c r="A34" s="30"/>
      <c r="E34" s="14" t="s">
        <v>128</v>
      </c>
      <c r="F34" s="15"/>
      <c r="G34" s="5" t="s">
        <v>129</v>
      </c>
    </row>
    <row r="35" spans="1:7" x14ac:dyDescent="0.25">
      <c r="A35" s="5" t="s">
        <v>266</v>
      </c>
      <c r="B35" s="14" t="s">
        <v>130</v>
      </c>
      <c r="C35" s="14"/>
      <c r="D35" s="14" t="s">
        <v>131</v>
      </c>
      <c r="E35" s="5" t="s">
        <v>132</v>
      </c>
      <c r="F35" s="17" t="s">
        <v>127</v>
      </c>
      <c r="G35" s="5" t="s">
        <v>133</v>
      </c>
    </row>
    <row r="36" spans="1:7" x14ac:dyDescent="0.25">
      <c r="A36" s="5">
        <v>8</v>
      </c>
      <c r="B36" s="6" t="s">
        <v>146</v>
      </c>
      <c r="C36" s="6" t="s">
        <v>161</v>
      </c>
      <c r="D36" s="12" t="s">
        <v>47</v>
      </c>
      <c r="E36" s="5" t="s">
        <v>43</v>
      </c>
      <c r="F36" s="17">
        <v>1.69</v>
      </c>
      <c r="G36" s="5">
        <v>536</v>
      </c>
    </row>
    <row r="37" spans="1:7" x14ac:dyDescent="0.25">
      <c r="A37" s="5">
        <v>11</v>
      </c>
      <c r="B37" s="6" t="s">
        <v>159</v>
      </c>
      <c r="C37" s="6" t="s">
        <v>160</v>
      </c>
      <c r="D37" s="12" t="s">
        <v>31</v>
      </c>
      <c r="E37" s="5" t="s">
        <v>43</v>
      </c>
      <c r="F37" s="17">
        <v>1.51</v>
      </c>
      <c r="G37" s="5">
        <v>396</v>
      </c>
    </row>
    <row r="38" spans="1:7" x14ac:dyDescent="0.25">
      <c r="A38" s="5">
        <v>6</v>
      </c>
      <c r="B38" s="6" t="s">
        <v>157</v>
      </c>
      <c r="C38" s="6" t="s">
        <v>158</v>
      </c>
      <c r="D38" s="12" t="s">
        <v>45</v>
      </c>
      <c r="E38" s="5" t="s">
        <v>43</v>
      </c>
      <c r="F38" s="17">
        <v>1.42</v>
      </c>
      <c r="G38" s="5">
        <v>331</v>
      </c>
    </row>
    <row r="39" spans="1:7" x14ac:dyDescent="0.25">
      <c r="D39" s="6"/>
    </row>
    <row r="40" spans="1:7" x14ac:dyDescent="0.25">
      <c r="A40" s="11"/>
      <c r="B40" s="11"/>
      <c r="C40" s="2"/>
      <c r="D40" s="2"/>
      <c r="E40" s="2"/>
      <c r="F40" s="15"/>
      <c r="G40" s="14"/>
    </row>
    <row r="41" spans="1:7" x14ac:dyDescent="0.25">
      <c r="A41" s="14"/>
      <c r="B41" s="5" t="s">
        <v>125</v>
      </c>
      <c r="C41" s="2" t="s">
        <v>162</v>
      </c>
      <c r="D41" s="2"/>
      <c r="E41" s="2"/>
      <c r="F41" s="15"/>
      <c r="G41" s="14"/>
    </row>
    <row r="42" spans="1:7" x14ac:dyDescent="0.25">
      <c r="A42" s="30"/>
      <c r="B42" s="5"/>
      <c r="C42" s="5"/>
      <c r="F42" s="15"/>
    </row>
    <row r="43" spans="1:7" x14ac:dyDescent="0.25">
      <c r="A43" s="30"/>
      <c r="E43" s="14" t="s">
        <v>128</v>
      </c>
      <c r="F43" s="15"/>
      <c r="G43" s="5" t="s">
        <v>129</v>
      </c>
    </row>
    <row r="44" spans="1:7" x14ac:dyDescent="0.25">
      <c r="A44" s="5" t="s">
        <v>266</v>
      </c>
      <c r="B44" s="14" t="s">
        <v>130</v>
      </c>
      <c r="C44" s="14"/>
      <c r="D44" s="14" t="s">
        <v>131</v>
      </c>
      <c r="E44" s="5" t="s">
        <v>132</v>
      </c>
      <c r="F44" s="17" t="s">
        <v>127</v>
      </c>
      <c r="G44" s="5" t="s">
        <v>133</v>
      </c>
    </row>
    <row r="45" spans="1:7" x14ac:dyDescent="0.25">
      <c r="A45" s="5">
        <v>4</v>
      </c>
      <c r="B45" s="6" t="s">
        <v>166</v>
      </c>
      <c r="C45" s="6" t="s">
        <v>167</v>
      </c>
      <c r="D45" s="12" t="s">
        <v>54</v>
      </c>
      <c r="E45" s="5" t="s">
        <v>43</v>
      </c>
      <c r="F45" s="17">
        <v>1.5</v>
      </c>
      <c r="G45" s="5">
        <v>389</v>
      </c>
    </row>
    <row r="46" spans="1:7" x14ac:dyDescent="0.25">
      <c r="A46" s="5">
        <v>5</v>
      </c>
      <c r="B46" s="6" t="s">
        <v>154</v>
      </c>
      <c r="C46" s="6" t="s">
        <v>163</v>
      </c>
      <c r="D46" s="12" t="s">
        <v>22</v>
      </c>
      <c r="E46" s="5" t="s">
        <v>43</v>
      </c>
      <c r="F46" s="17">
        <v>1.5</v>
      </c>
      <c r="G46" s="5">
        <v>389</v>
      </c>
    </row>
    <row r="47" spans="1:7" x14ac:dyDescent="0.25">
      <c r="A47" s="5">
        <v>7</v>
      </c>
      <c r="B47" s="6" t="s">
        <v>164</v>
      </c>
      <c r="C47" s="6" t="s">
        <v>165</v>
      </c>
      <c r="D47" s="12" t="s">
        <v>56</v>
      </c>
      <c r="E47" s="5" t="s">
        <v>43</v>
      </c>
      <c r="F47" s="17">
        <v>1.44</v>
      </c>
      <c r="G47" s="5">
        <v>345</v>
      </c>
    </row>
    <row r="48" spans="1:7" x14ac:dyDescent="0.25">
      <c r="B48" s="7"/>
      <c r="C48" s="7"/>
      <c r="D48" s="7"/>
    </row>
    <row r="49" spans="1:7" x14ac:dyDescent="0.25">
      <c r="A49" s="11"/>
      <c r="B49" s="11"/>
      <c r="C49" s="2"/>
      <c r="D49" s="2"/>
      <c r="E49" s="2"/>
      <c r="F49" s="15"/>
      <c r="G49" s="14"/>
    </row>
    <row r="50" spans="1:7" x14ac:dyDescent="0.25">
      <c r="A50" s="14"/>
      <c r="B50" s="5" t="s">
        <v>125</v>
      </c>
      <c r="C50" s="2" t="s">
        <v>168</v>
      </c>
      <c r="D50" s="2"/>
      <c r="E50" s="2"/>
      <c r="F50" s="15"/>
      <c r="G50" s="14"/>
    </row>
    <row r="51" spans="1:7" x14ac:dyDescent="0.25">
      <c r="A51" s="30"/>
      <c r="E51" s="14" t="s">
        <v>128</v>
      </c>
      <c r="F51" s="15"/>
      <c r="G51" s="5" t="s">
        <v>129</v>
      </c>
    </row>
    <row r="52" spans="1:7" x14ac:dyDescent="0.25">
      <c r="A52" s="5" t="s">
        <v>266</v>
      </c>
      <c r="B52" s="14" t="s">
        <v>130</v>
      </c>
      <c r="C52" s="14"/>
      <c r="D52" s="14" t="s">
        <v>131</v>
      </c>
      <c r="E52" s="5" t="s">
        <v>132</v>
      </c>
      <c r="F52" s="17" t="s">
        <v>127</v>
      </c>
      <c r="G52" s="5" t="s">
        <v>133</v>
      </c>
    </row>
    <row r="53" spans="1:7" x14ac:dyDescent="0.25">
      <c r="A53" s="5">
        <v>15</v>
      </c>
      <c r="B53" s="6" t="s">
        <v>171</v>
      </c>
      <c r="C53" s="6" t="s">
        <v>172</v>
      </c>
      <c r="D53" s="12" t="s">
        <v>64</v>
      </c>
      <c r="E53" s="5" t="s">
        <v>65</v>
      </c>
      <c r="F53" s="17">
        <v>1.6</v>
      </c>
      <c r="G53" s="5">
        <v>480</v>
      </c>
    </row>
    <row r="54" spans="1:7" x14ac:dyDescent="0.25">
      <c r="A54" s="8"/>
      <c r="B54" s="8"/>
      <c r="C54" s="8"/>
      <c r="D54" s="8"/>
      <c r="E54" s="2"/>
      <c r="F54" s="29"/>
      <c r="G54" s="2"/>
    </row>
    <row r="55" spans="1:7" x14ac:dyDescent="0.25">
      <c r="A55" s="11"/>
      <c r="B55" s="11"/>
      <c r="C55" s="2" t="s">
        <v>223</v>
      </c>
      <c r="D55" s="2"/>
      <c r="E55" s="2"/>
      <c r="F55" s="15"/>
      <c r="G55" s="14"/>
    </row>
    <row r="56" spans="1:7" x14ac:dyDescent="0.25">
      <c r="A56" s="14"/>
      <c r="B56" s="5" t="s">
        <v>125</v>
      </c>
      <c r="C56" s="2" t="s">
        <v>173</v>
      </c>
      <c r="D56" s="2"/>
      <c r="E56" s="2"/>
      <c r="F56" s="15"/>
      <c r="G56" s="14"/>
    </row>
    <row r="57" spans="1:7" x14ac:dyDescent="0.25">
      <c r="A57" s="30"/>
      <c r="E57" s="14" t="s">
        <v>128</v>
      </c>
      <c r="F57" s="15"/>
      <c r="G57" s="5" t="s">
        <v>129</v>
      </c>
    </row>
    <row r="58" spans="1:7" x14ac:dyDescent="0.25">
      <c r="A58" s="5" t="s">
        <v>266</v>
      </c>
      <c r="B58" s="14" t="s">
        <v>130</v>
      </c>
      <c r="C58" s="14"/>
      <c r="D58" s="14" t="s">
        <v>131</v>
      </c>
      <c r="E58" s="5" t="s">
        <v>132</v>
      </c>
      <c r="F58" s="17" t="s">
        <v>127</v>
      </c>
      <c r="G58" s="5" t="s">
        <v>133</v>
      </c>
    </row>
    <row r="59" spans="1:7" x14ac:dyDescent="0.25">
      <c r="A59" s="19">
        <v>28</v>
      </c>
      <c r="B59" s="6" t="s">
        <v>176</v>
      </c>
      <c r="C59" s="6" t="s">
        <v>177</v>
      </c>
      <c r="D59" s="12" t="s">
        <v>22</v>
      </c>
      <c r="E59" s="5" t="s">
        <v>7</v>
      </c>
      <c r="F59" s="17">
        <v>1.66</v>
      </c>
      <c r="G59" s="5">
        <v>806</v>
      </c>
    </row>
    <row r="60" spans="1:7" x14ac:dyDescent="0.25">
      <c r="A60" s="19">
        <v>29</v>
      </c>
      <c r="B60" s="6" t="s">
        <v>178</v>
      </c>
      <c r="C60" s="6" t="s">
        <v>179</v>
      </c>
      <c r="D60" s="12" t="s">
        <v>22</v>
      </c>
      <c r="E60" s="5" t="s">
        <v>7</v>
      </c>
      <c r="F60" s="17">
        <v>1.36</v>
      </c>
      <c r="G60" s="5">
        <v>470</v>
      </c>
    </row>
    <row r="61" spans="1:7" x14ac:dyDescent="0.25">
      <c r="A61" s="19">
        <v>27</v>
      </c>
      <c r="B61" s="6" t="s">
        <v>174</v>
      </c>
      <c r="C61" s="6" t="s">
        <v>175</v>
      </c>
      <c r="D61" s="12" t="s">
        <v>19</v>
      </c>
      <c r="E61" s="5" t="s">
        <v>77</v>
      </c>
      <c r="F61" s="17">
        <v>1.1200000000000001</v>
      </c>
      <c r="G61" s="5">
        <v>257</v>
      </c>
    </row>
    <row r="62" spans="1:7" x14ac:dyDescent="0.25">
      <c r="A62" s="19"/>
      <c r="D62" s="6"/>
    </row>
    <row r="63" spans="1:7" x14ac:dyDescent="0.25">
      <c r="A63" s="14"/>
      <c r="B63" s="5" t="s">
        <v>125</v>
      </c>
      <c r="C63" s="2" t="s">
        <v>224</v>
      </c>
      <c r="D63" s="2"/>
      <c r="E63" s="2"/>
      <c r="F63" s="15"/>
      <c r="G63" s="14"/>
    </row>
    <row r="64" spans="1:7" x14ac:dyDescent="0.25">
      <c r="A64" s="30"/>
      <c r="B64" s="5"/>
      <c r="C64" s="5"/>
      <c r="F64" s="15"/>
    </row>
    <row r="65" spans="1:7" x14ac:dyDescent="0.25">
      <c r="A65" s="30"/>
      <c r="B65" s="14" t="s">
        <v>130</v>
      </c>
      <c r="C65" s="14"/>
      <c r="D65" s="14" t="s">
        <v>131</v>
      </c>
      <c r="E65" s="14" t="s">
        <v>128</v>
      </c>
      <c r="F65" s="15"/>
      <c r="G65" s="5" t="s">
        <v>129</v>
      </c>
    </row>
    <row r="66" spans="1:7" x14ac:dyDescent="0.25">
      <c r="A66" s="5" t="s">
        <v>266</v>
      </c>
      <c r="B66" s="5"/>
      <c r="C66" s="5"/>
      <c r="E66" s="5" t="s">
        <v>132</v>
      </c>
      <c r="F66" s="17" t="s">
        <v>127</v>
      </c>
      <c r="G66" s="5" t="s">
        <v>133</v>
      </c>
    </row>
    <row r="67" spans="1:7" x14ac:dyDescent="0.25">
      <c r="A67" s="5" t="s">
        <v>181</v>
      </c>
      <c r="B67" s="6" t="s">
        <v>258</v>
      </c>
      <c r="C67" s="6" t="s">
        <v>242</v>
      </c>
      <c r="D67" s="12" t="s">
        <v>22</v>
      </c>
      <c r="E67" s="5" t="s">
        <v>227</v>
      </c>
      <c r="F67" s="17">
        <v>1.77</v>
      </c>
      <c r="G67" s="5">
        <v>602</v>
      </c>
    </row>
    <row r="68" spans="1:7" x14ac:dyDescent="0.25">
      <c r="A68" s="5" t="s">
        <v>87</v>
      </c>
      <c r="B68" s="6" t="s">
        <v>225</v>
      </c>
      <c r="C68" s="6" t="s">
        <v>226</v>
      </c>
      <c r="D68" s="12" t="s">
        <v>22</v>
      </c>
      <c r="E68" s="5" t="s">
        <v>153</v>
      </c>
      <c r="F68" s="17">
        <v>1.71</v>
      </c>
      <c r="G68" s="5">
        <v>552</v>
      </c>
    </row>
    <row r="69" spans="1:7" ht="15" customHeight="1" x14ac:dyDescent="0.25">
      <c r="A69" s="19"/>
      <c r="D69" s="18"/>
    </row>
    <row r="70" spans="1:7" x14ac:dyDescent="0.25">
      <c r="A70" s="11"/>
      <c r="B70" s="11"/>
      <c r="C70" s="2"/>
      <c r="D70" s="2"/>
      <c r="E70" s="2"/>
      <c r="F70" s="15"/>
      <c r="G70" s="14"/>
    </row>
    <row r="71" spans="1:7" x14ac:dyDescent="0.25">
      <c r="A71" s="14"/>
      <c r="B71" s="5" t="s">
        <v>125</v>
      </c>
      <c r="C71" s="2" t="s">
        <v>182</v>
      </c>
      <c r="D71" s="2"/>
      <c r="E71" s="2"/>
      <c r="F71" s="15"/>
      <c r="G71" s="14"/>
    </row>
    <row r="72" spans="1:7" x14ac:dyDescent="0.25">
      <c r="A72" s="30"/>
      <c r="B72" s="5"/>
      <c r="C72" s="5"/>
      <c r="F72" s="15"/>
    </row>
    <row r="73" spans="1:7" x14ac:dyDescent="0.25">
      <c r="A73" s="30"/>
      <c r="B73" s="14" t="s">
        <v>130</v>
      </c>
      <c r="C73" s="14"/>
      <c r="D73" s="14" t="s">
        <v>131</v>
      </c>
      <c r="E73" s="14" t="s">
        <v>128</v>
      </c>
      <c r="F73" s="15"/>
      <c r="G73" s="5" t="s">
        <v>129</v>
      </c>
    </row>
    <row r="74" spans="1:7" x14ac:dyDescent="0.25">
      <c r="A74" s="5" t="s">
        <v>266</v>
      </c>
      <c r="B74" s="5"/>
      <c r="C74" s="5"/>
      <c r="E74" s="5" t="s">
        <v>132</v>
      </c>
      <c r="F74" s="17" t="s">
        <v>127</v>
      </c>
      <c r="G74" s="5" t="s">
        <v>133</v>
      </c>
    </row>
    <row r="75" spans="1:7" x14ac:dyDescent="0.25">
      <c r="A75" s="5" t="s">
        <v>183</v>
      </c>
      <c r="B75" s="6" t="s">
        <v>262</v>
      </c>
      <c r="C75" s="6" t="s">
        <v>255</v>
      </c>
      <c r="D75" s="12" t="s">
        <v>22</v>
      </c>
      <c r="E75" s="5" t="s">
        <v>263</v>
      </c>
      <c r="F75" s="17">
        <v>1.68</v>
      </c>
      <c r="G75" s="5">
        <v>830</v>
      </c>
    </row>
    <row r="76" spans="1:7" x14ac:dyDescent="0.25">
      <c r="A76" s="5" t="s">
        <v>102</v>
      </c>
      <c r="B76" s="6" t="s">
        <v>253</v>
      </c>
      <c r="C76" s="6" t="s">
        <v>152</v>
      </c>
      <c r="D76" s="12" t="s">
        <v>31</v>
      </c>
      <c r="E76" s="13" t="s">
        <v>32</v>
      </c>
      <c r="F76" s="17">
        <v>1.62</v>
      </c>
      <c r="G76" s="5">
        <v>480</v>
      </c>
    </row>
    <row r="77" spans="1:7" x14ac:dyDescent="0.25">
      <c r="A77" s="7"/>
      <c r="B77" s="7"/>
      <c r="C77" s="7"/>
      <c r="D77" s="7"/>
    </row>
    <row r="78" spans="1:7" x14ac:dyDescent="0.25">
      <c r="A78" s="11"/>
      <c r="B78" s="11"/>
      <c r="C78" s="2"/>
      <c r="D78" s="2"/>
      <c r="E78" s="2"/>
      <c r="F78" s="15"/>
      <c r="G78" s="14"/>
    </row>
    <row r="79" spans="1:7" x14ac:dyDescent="0.25">
      <c r="A79" s="14"/>
      <c r="B79" s="5" t="s">
        <v>125</v>
      </c>
      <c r="C79" s="2" t="s">
        <v>184</v>
      </c>
      <c r="D79" s="2"/>
      <c r="E79" s="2"/>
      <c r="F79" s="15"/>
      <c r="G79" s="14"/>
    </row>
    <row r="80" spans="1:7" x14ac:dyDescent="0.25">
      <c r="A80" s="30"/>
      <c r="B80" s="5"/>
      <c r="C80" s="5"/>
      <c r="F80" s="15"/>
    </row>
    <row r="81" spans="1:7" x14ac:dyDescent="0.25">
      <c r="A81" s="30"/>
      <c r="B81" s="14" t="s">
        <v>130</v>
      </c>
      <c r="C81" s="14"/>
      <c r="D81" s="14" t="s">
        <v>131</v>
      </c>
      <c r="E81" s="14" t="s">
        <v>128</v>
      </c>
      <c r="F81" s="15"/>
      <c r="G81" s="5" t="s">
        <v>129</v>
      </c>
    </row>
    <row r="82" spans="1:7" x14ac:dyDescent="0.25">
      <c r="A82" s="5" t="s">
        <v>266</v>
      </c>
      <c r="B82" s="5"/>
      <c r="C82" s="5"/>
      <c r="E82" s="5" t="s">
        <v>132</v>
      </c>
      <c r="F82" s="17" t="s">
        <v>127</v>
      </c>
      <c r="G82" s="5" t="s">
        <v>133</v>
      </c>
    </row>
    <row r="83" spans="1:7" x14ac:dyDescent="0.25">
      <c r="A83" s="5">
        <v>9</v>
      </c>
      <c r="B83" s="6" t="s">
        <v>186</v>
      </c>
      <c r="C83" s="6" t="s">
        <v>187</v>
      </c>
      <c r="D83" s="12" t="s">
        <v>116</v>
      </c>
      <c r="E83" s="5" t="s">
        <v>43</v>
      </c>
      <c r="F83" s="17">
        <v>2</v>
      </c>
      <c r="G83" s="5">
        <v>803</v>
      </c>
    </row>
    <row r="84" spans="1:7" x14ac:dyDescent="0.25">
      <c r="A84" s="5">
        <v>13</v>
      </c>
      <c r="B84" s="6" t="s">
        <v>157</v>
      </c>
      <c r="C84" s="6" t="s">
        <v>185</v>
      </c>
      <c r="D84" s="12" t="s">
        <v>118</v>
      </c>
      <c r="E84" s="5" t="s">
        <v>43</v>
      </c>
      <c r="F84" s="17">
        <v>1.76</v>
      </c>
      <c r="G84" s="5">
        <v>593</v>
      </c>
    </row>
    <row r="85" spans="1:7" x14ac:dyDescent="0.25">
      <c r="D85" s="6"/>
    </row>
    <row r="86" spans="1:7" x14ac:dyDescent="0.25">
      <c r="A86" s="7"/>
      <c r="D86" s="6"/>
    </row>
  </sheetData>
  <sortState xmlns:xlrd2="http://schemas.microsoft.com/office/spreadsheetml/2017/richdata2" ref="A83:G85">
    <sortCondition descending="1" ref="G8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5E29-2258-4CDE-9C00-C8E5E06AAACD}">
  <dimension ref="A1:H65"/>
  <sheetViews>
    <sheetView topLeftCell="A52" workbookViewId="0">
      <selection activeCell="B65" sqref="B65"/>
    </sheetView>
  </sheetViews>
  <sheetFormatPr defaultRowHeight="15" x14ac:dyDescent="0.25"/>
  <cols>
    <col min="1" max="1" width="29.5703125" style="7" bestFit="1" customWidth="1"/>
    <col min="2" max="3" width="22.42578125" style="7" customWidth="1"/>
    <col min="4" max="4" width="29.42578125" style="7" bestFit="1" customWidth="1"/>
    <col min="5" max="5" width="15.5703125" style="7" bestFit="1" customWidth="1"/>
    <col min="6" max="6" width="5.5703125" style="17" bestFit="1" customWidth="1"/>
    <col min="7" max="7" width="9.28515625" style="5" customWidth="1"/>
    <col min="8" max="8" width="9.140625" style="24"/>
  </cols>
  <sheetData>
    <row r="1" spans="1:7" x14ac:dyDescent="0.25">
      <c r="A1" s="8"/>
      <c r="B1" s="8"/>
      <c r="C1" s="2" t="s">
        <v>228</v>
      </c>
      <c r="D1" s="14"/>
      <c r="E1" s="14"/>
      <c r="F1" s="15"/>
      <c r="G1" s="14"/>
    </row>
    <row r="2" spans="1:7" x14ac:dyDescent="0.25">
      <c r="A2" s="8"/>
      <c r="B2" s="8"/>
      <c r="C2" s="2"/>
      <c r="D2" s="14"/>
      <c r="E2" s="14"/>
      <c r="F2" s="15"/>
      <c r="G2" s="14"/>
    </row>
    <row r="3" spans="1:7" x14ac:dyDescent="0.25">
      <c r="A3" s="14"/>
      <c r="B3" s="14" t="s">
        <v>125</v>
      </c>
      <c r="C3" s="2" t="s">
        <v>126</v>
      </c>
      <c r="D3" s="16"/>
      <c r="E3" s="14"/>
      <c r="F3" s="15"/>
      <c r="G3" s="14"/>
    </row>
    <row r="4" spans="1:7" x14ac:dyDescent="0.25">
      <c r="B4" s="5"/>
      <c r="C4" s="5"/>
      <c r="D4" s="5"/>
      <c r="E4" s="5" t="s">
        <v>229</v>
      </c>
      <c r="F4" s="17" t="s">
        <v>127</v>
      </c>
      <c r="G4" s="5" t="s">
        <v>129</v>
      </c>
    </row>
    <row r="5" spans="1:7" x14ac:dyDescent="0.25">
      <c r="A5" s="5" t="s">
        <v>266</v>
      </c>
      <c r="B5" s="5" t="s">
        <v>130</v>
      </c>
      <c r="C5" s="5"/>
      <c r="D5" s="5" t="s">
        <v>131</v>
      </c>
      <c r="E5" s="5"/>
      <c r="G5" s="5" t="s">
        <v>133</v>
      </c>
    </row>
    <row r="6" spans="1:7" x14ac:dyDescent="0.25">
      <c r="A6" s="5">
        <v>25</v>
      </c>
      <c r="B6" s="6" t="s">
        <v>134</v>
      </c>
      <c r="C6" s="6" t="s">
        <v>135</v>
      </c>
      <c r="D6" s="12" t="s">
        <v>9</v>
      </c>
      <c r="E6" s="5" t="s">
        <v>230</v>
      </c>
      <c r="F6" s="17">
        <v>31.56</v>
      </c>
      <c r="G6" s="5">
        <v>473</v>
      </c>
    </row>
    <row r="7" spans="1:7" x14ac:dyDescent="0.25">
      <c r="A7" s="5">
        <v>3</v>
      </c>
      <c r="B7" s="6" t="s">
        <v>138</v>
      </c>
      <c r="C7" s="6" t="s">
        <v>139</v>
      </c>
      <c r="D7" s="12" t="s">
        <v>6</v>
      </c>
      <c r="E7" s="5" t="s">
        <v>231</v>
      </c>
      <c r="F7" s="17">
        <v>20.09</v>
      </c>
      <c r="G7" s="5">
        <v>279</v>
      </c>
    </row>
    <row r="8" spans="1:7" x14ac:dyDescent="0.25">
      <c r="A8" s="5">
        <v>24</v>
      </c>
      <c r="B8" s="6" t="s">
        <v>136</v>
      </c>
      <c r="C8" s="6" t="s">
        <v>137</v>
      </c>
      <c r="D8" s="12" t="s">
        <v>259</v>
      </c>
      <c r="E8" s="5" t="s">
        <v>230</v>
      </c>
      <c r="F8" s="17">
        <v>18.63</v>
      </c>
      <c r="G8" s="5">
        <v>234</v>
      </c>
    </row>
    <row r="9" spans="1:7" x14ac:dyDescent="0.25">
      <c r="A9" s="5"/>
      <c r="B9" s="6"/>
      <c r="C9" s="6"/>
      <c r="D9" s="6"/>
      <c r="E9" s="5"/>
    </row>
    <row r="10" spans="1:7" x14ac:dyDescent="0.25">
      <c r="A10" s="14"/>
      <c r="B10" s="14" t="s">
        <v>125</v>
      </c>
      <c r="C10" s="2" t="s">
        <v>140</v>
      </c>
      <c r="D10" s="16"/>
      <c r="E10" s="14"/>
      <c r="F10" s="15"/>
      <c r="G10" s="14"/>
    </row>
    <row r="11" spans="1:7" x14ac:dyDescent="0.25">
      <c r="B11" s="5"/>
      <c r="C11" s="5"/>
      <c r="D11" s="5"/>
      <c r="E11" s="5" t="s">
        <v>229</v>
      </c>
      <c r="F11" s="17" t="s">
        <v>127</v>
      </c>
      <c r="G11" s="5" t="s">
        <v>129</v>
      </c>
    </row>
    <row r="12" spans="1:7" x14ac:dyDescent="0.25">
      <c r="A12" s="5" t="s">
        <v>266</v>
      </c>
      <c r="B12" s="5" t="s">
        <v>130</v>
      </c>
      <c r="C12" s="5"/>
      <c r="D12" s="5" t="s">
        <v>131</v>
      </c>
      <c r="E12" s="5"/>
      <c r="G12" s="5" t="s">
        <v>133</v>
      </c>
    </row>
    <row r="13" spans="1:7" x14ac:dyDescent="0.25">
      <c r="A13" s="5">
        <v>21</v>
      </c>
      <c r="B13" s="6" t="s">
        <v>142</v>
      </c>
      <c r="C13" s="6" t="s">
        <v>143</v>
      </c>
      <c r="D13" s="12" t="s">
        <v>19</v>
      </c>
      <c r="E13" s="5" t="s">
        <v>233</v>
      </c>
      <c r="F13" s="17">
        <v>30.45</v>
      </c>
      <c r="G13" s="5">
        <v>478</v>
      </c>
    </row>
    <row r="14" spans="1:7" x14ac:dyDescent="0.25">
      <c r="A14" s="5">
        <v>20</v>
      </c>
      <c r="B14" s="6" t="s">
        <v>134</v>
      </c>
      <c r="C14" s="6" t="s">
        <v>141</v>
      </c>
      <c r="D14" s="12" t="s">
        <v>22</v>
      </c>
      <c r="E14" s="5" t="s">
        <v>233</v>
      </c>
      <c r="F14" s="17">
        <v>27.51</v>
      </c>
      <c r="G14" s="5">
        <v>420</v>
      </c>
    </row>
    <row r="15" spans="1:7" x14ac:dyDescent="0.25">
      <c r="A15" s="19">
        <v>23</v>
      </c>
      <c r="B15" s="18" t="s">
        <v>146</v>
      </c>
      <c r="C15" s="18" t="s">
        <v>147</v>
      </c>
      <c r="D15" s="12" t="s">
        <v>16</v>
      </c>
      <c r="E15" s="5" t="s">
        <v>233</v>
      </c>
      <c r="F15" s="17">
        <v>26.51</v>
      </c>
      <c r="G15" s="5">
        <v>400</v>
      </c>
    </row>
    <row r="16" spans="1:7" x14ac:dyDescent="0.25">
      <c r="A16" s="5">
        <v>22</v>
      </c>
      <c r="B16" s="6" t="s">
        <v>144</v>
      </c>
      <c r="C16" s="6" t="s">
        <v>145</v>
      </c>
      <c r="D16" s="12" t="s">
        <v>19</v>
      </c>
      <c r="E16" s="5" t="s">
        <v>233</v>
      </c>
      <c r="F16" s="17">
        <v>26.49</v>
      </c>
      <c r="G16" s="5">
        <v>400</v>
      </c>
    </row>
    <row r="17" spans="1:7" x14ac:dyDescent="0.25">
      <c r="A17" s="25"/>
      <c r="B17" s="18"/>
      <c r="C17" s="18"/>
      <c r="D17" s="18"/>
      <c r="E17" s="5"/>
    </row>
    <row r="18" spans="1:7" x14ac:dyDescent="0.25">
      <c r="A18" s="14"/>
      <c r="B18" s="14" t="s">
        <v>125</v>
      </c>
      <c r="C18" s="2" t="s">
        <v>148</v>
      </c>
      <c r="D18" s="16"/>
      <c r="E18" s="14"/>
      <c r="F18" s="15"/>
      <c r="G18" s="14"/>
    </row>
    <row r="19" spans="1:7" x14ac:dyDescent="0.25">
      <c r="B19" s="5"/>
      <c r="C19" s="5"/>
      <c r="D19" s="5"/>
      <c r="E19" s="5" t="s">
        <v>229</v>
      </c>
      <c r="F19" s="17" t="s">
        <v>127</v>
      </c>
      <c r="G19" s="5" t="s">
        <v>129</v>
      </c>
    </row>
    <row r="20" spans="1:7" x14ac:dyDescent="0.25">
      <c r="A20" s="5" t="s">
        <v>266</v>
      </c>
      <c r="B20" s="5" t="s">
        <v>130</v>
      </c>
      <c r="C20" s="5"/>
      <c r="D20" s="5" t="s">
        <v>131</v>
      </c>
      <c r="E20" s="5"/>
      <c r="G20" s="5" t="s">
        <v>133</v>
      </c>
    </row>
    <row r="21" spans="1:7" x14ac:dyDescent="0.25">
      <c r="A21" s="5">
        <v>1</v>
      </c>
      <c r="B21" s="6" t="s">
        <v>151</v>
      </c>
      <c r="C21" s="6" t="s">
        <v>152</v>
      </c>
      <c r="D21" s="12" t="s">
        <v>31</v>
      </c>
      <c r="E21" s="5" t="s">
        <v>236</v>
      </c>
      <c r="F21" s="17">
        <v>30.22</v>
      </c>
      <c r="G21" s="5">
        <v>469</v>
      </c>
    </row>
    <row r="22" spans="1:7" x14ac:dyDescent="0.25">
      <c r="A22" s="5">
        <v>19</v>
      </c>
      <c r="B22" s="6" t="s">
        <v>149</v>
      </c>
      <c r="C22" s="6" t="s">
        <v>150</v>
      </c>
      <c r="D22" s="12" t="s">
        <v>31</v>
      </c>
      <c r="E22" s="5" t="s">
        <v>235</v>
      </c>
      <c r="F22" s="17">
        <v>27.2</v>
      </c>
      <c r="G22" s="5">
        <v>455</v>
      </c>
    </row>
    <row r="23" spans="1:7" x14ac:dyDescent="0.25">
      <c r="A23" s="5">
        <v>2</v>
      </c>
      <c r="B23" s="6" t="s">
        <v>154</v>
      </c>
      <c r="C23" s="6" t="s">
        <v>155</v>
      </c>
      <c r="D23" s="12" t="s">
        <v>31</v>
      </c>
      <c r="E23" s="5" t="s">
        <v>236</v>
      </c>
      <c r="F23" s="17">
        <v>26.4</v>
      </c>
      <c r="G23" s="5">
        <v>394</v>
      </c>
    </row>
    <row r="24" spans="1:7" x14ac:dyDescent="0.25">
      <c r="A24" s="19"/>
      <c r="B24" s="18"/>
      <c r="C24" s="18"/>
      <c r="D24" s="18"/>
      <c r="E24" s="19"/>
    </row>
    <row r="25" spans="1:7" x14ac:dyDescent="0.25">
      <c r="A25" s="14"/>
      <c r="B25" s="14" t="s">
        <v>125</v>
      </c>
      <c r="C25" s="2" t="s">
        <v>156</v>
      </c>
      <c r="D25" s="16"/>
      <c r="E25" s="14"/>
      <c r="F25" s="15"/>
      <c r="G25" s="14"/>
    </row>
    <row r="26" spans="1:7" x14ac:dyDescent="0.25">
      <c r="B26" s="5"/>
      <c r="C26" s="5"/>
      <c r="D26" s="5"/>
      <c r="E26" s="5" t="s">
        <v>229</v>
      </c>
      <c r="F26" s="17" t="s">
        <v>127</v>
      </c>
      <c r="G26" s="5" t="s">
        <v>129</v>
      </c>
    </row>
    <row r="27" spans="1:7" x14ac:dyDescent="0.25">
      <c r="A27" s="5" t="s">
        <v>266</v>
      </c>
      <c r="B27" s="5" t="s">
        <v>130</v>
      </c>
      <c r="C27" s="5"/>
      <c r="D27" s="5" t="s">
        <v>131</v>
      </c>
      <c r="E27" s="5"/>
      <c r="G27" s="5" t="s">
        <v>133</v>
      </c>
    </row>
    <row r="28" spans="1:7" x14ac:dyDescent="0.25">
      <c r="A28" s="5">
        <v>11</v>
      </c>
      <c r="B28" s="6" t="s">
        <v>159</v>
      </c>
      <c r="C28" s="6" t="s">
        <v>160</v>
      </c>
      <c r="D28" s="12" t="s">
        <v>31</v>
      </c>
      <c r="E28" s="5" t="s">
        <v>232</v>
      </c>
      <c r="F28" s="17">
        <v>25.14</v>
      </c>
      <c r="G28" s="5">
        <v>370</v>
      </c>
    </row>
    <row r="29" spans="1:7" x14ac:dyDescent="0.25">
      <c r="A29" s="5">
        <v>6</v>
      </c>
      <c r="B29" s="6" t="s">
        <v>157</v>
      </c>
      <c r="C29" s="6" t="s">
        <v>158</v>
      </c>
      <c r="D29" s="12" t="s">
        <v>45</v>
      </c>
      <c r="E29" s="5" t="s">
        <v>232</v>
      </c>
      <c r="F29" s="17">
        <v>24.34</v>
      </c>
      <c r="G29" s="5">
        <v>354</v>
      </c>
    </row>
    <row r="30" spans="1:7" x14ac:dyDescent="0.25">
      <c r="A30" s="5">
        <v>8</v>
      </c>
      <c r="B30" s="6" t="s">
        <v>146</v>
      </c>
      <c r="C30" s="6" t="s">
        <v>161</v>
      </c>
      <c r="D30" s="12" t="s">
        <v>47</v>
      </c>
      <c r="E30" s="5" t="s">
        <v>232</v>
      </c>
      <c r="F30" s="17">
        <v>23.82</v>
      </c>
      <c r="G30" s="5">
        <v>344</v>
      </c>
    </row>
    <row r="31" spans="1:7" x14ac:dyDescent="0.25">
      <c r="A31" s="5"/>
      <c r="B31" s="6"/>
      <c r="C31" s="6"/>
      <c r="D31" s="6"/>
      <c r="E31" s="5"/>
    </row>
    <row r="32" spans="1:7" x14ac:dyDescent="0.25">
      <c r="A32" s="14"/>
      <c r="B32" s="14" t="s">
        <v>125</v>
      </c>
      <c r="C32" s="2" t="s">
        <v>162</v>
      </c>
      <c r="D32" s="16"/>
      <c r="E32" s="14"/>
      <c r="F32" s="15"/>
      <c r="G32" s="14"/>
    </row>
    <row r="33" spans="1:7" x14ac:dyDescent="0.25">
      <c r="B33" s="5"/>
      <c r="C33" s="5"/>
      <c r="D33" s="5"/>
      <c r="E33" s="5" t="s">
        <v>229</v>
      </c>
      <c r="F33" s="17" t="s">
        <v>127</v>
      </c>
      <c r="G33" s="5" t="s">
        <v>129</v>
      </c>
    </row>
    <row r="34" spans="1:7" x14ac:dyDescent="0.25">
      <c r="A34" s="5" t="s">
        <v>266</v>
      </c>
      <c r="B34" s="5" t="s">
        <v>130</v>
      </c>
      <c r="C34" s="5"/>
      <c r="D34" s="5" t="s">
        <v>131</v>
      </c>
      <c r="E34" s="5"/>
      <c r="G34" s="5" t="s">
        <v>133</v>
      </c>
    </row>
    <row r="35" spans="1:7" x14ac:dyDescent="0.25">
      <c r="A35" s="5">
        <v>5</v>
      </c>
      <c r="B35" s="6" t="s">
        <v>154</v>
      </c>
      <c r="C35" s="6" t="s">
        <v>163</v>
      </c>
      <c r="D35" s="12" t="s">
        <v>22</v>
      </c>
      <c r="E35" s="5" t="s">
        <v>232</v>
      </c>
      <c r="F35" s="17">
        <v>28.79</v>
      </c>
      <c r="G35" s="5">
        <v>441</v>
      </c>
    </row>
    <row r="36" spans="1:7" x14ac:dyDescent="0.25">
      <c r="A36" s="5">
        <v>4</v>
      </c>
      <c r="B36" s="6" t="s">
        <v>166</v>
      </c>
      <c r="C36" s="6" t="s">
        <v>167</v>
      </c>
      <c r="D36" s="12" t="s">
        <v>54</v>
      </c>
      <c r="E36" s="5" t="s">
        <v>232</v>
      </c>
      <c r="F36" s="17">
        <v>21.74</v>
      </c>
      <c r="G36" s="5">
        <v>305</v>
      </c>
    </row>
    <row r="37" spans="1:7" x14ac:dyDescent="0.25">
      <c r="A37" s="5">
        <v>7</v>
      </c>
      <c r="B37" s="6" t="s">
        <v>164</v>
      </c>
      <c r="C37" s="6" t="s">
        <v>165</v>
      </c>
      <c r="D37" s="12" t="s">
        <v>56</v>
      </c>
      <c r="E37" s="5" t="s">
        <v>232</v>
      </c>
      <c r="F37" s="17">
        <v>16.7</v>
      </c>
      <c r="G37" s="5">
        <v>211</v>
      </c>
    </row>
    <row r="38" spans="1:7" x14ac:dyDescent="0.25">
      <c r="A38" s="5"/>
      <c r="B38" s="6"/>
      <c r="C38" s="6"/>
      <c r="D38" s="6"/>
      <c r="E38" s="6"/>
    </row>
    <row r="39" spans="1:7" x14ac:dyDescent="0.25">
      <c r="A39" s="14"/>
      <c r="B39" s="14" t="s">
        <v>125</v>
      </c>
      <c r="C39" s="2" t="s">
        <v>168</v>
      </c>
      <c r="D39" s="16"/>
      <c r="E39" s="14"/>
      <c r="F39" s="15"/>
      <c r="G39" s="14"/>
    </row>
    <row r="40" spans="1:7" x14ac:dyDescent="0.25">
      <c r="B40" s="5"/>
      <c r="C40" s="5"/>
      <c r="D40" s="5"/>
      <c r="E40" s="5" t="s">
        <v>229</v>
      </c>
      <c r="F40" s="17" t="s">
        <v>127</v>
      </c>
      <c r="G40" s="5" t="s">
        <v>129</v>
      </c>
    </row>
    <row r="41" spans="1:7" x14ac:dyDescent="0.25">
      <c r="A41" s="5" t="s">
        <v>266</v>
      </c>
      <c r="B41" s="5" t="s">
        <v>130</v>
      </c>
      <c r="C41" s="5"/>
      <c r="D41" s="5" t="s">
        <v>131</v>
      </c>
      <c r="E41" s="5"/>
      <c r="G41" s="5" t="s">
        <v>133</v>
      </c>
    </row>
    <row r="42" spans="1:7" x14ac:dyDescent="0.25">
      <c r="A42" s="5">
        <v>15</v>
      </c>
      <c r="B42" s="6" t="s">
        <v>171</v>
      </c>
      <c r="C42" s="6" t="s">
        <v>172</v>
      </c>
      <c r="D42" s="12" t="s">
        <v>64</v>
      </c>
      <c r="E42" s="5" t="s">
        <v>234</v>
      </c>
      <c r="F42" s="17">
        <v>25.16</v>
      </c>
      <c r="G42" s="5">
        <v>370</v>
      </c>
    </row>
    <row r="43" spans="1:7" x14ac:dyDescent="0.25">
      <c r="A43" s="5"/>
      <c r="B43" s="6"/>
      <c r="C43" s="6"/>
      <c r="D43" s="6"/>
      <c r="E43" s="5"/>
    </row>
    <row r="44" spans="1:7" x14ac:dyDescent="0.25">
      <c r="A44" s="14"/>
      <c r="B44" s="14" t="s">
        <v>125</v>
      </c>
      <c r="C44" s="2" t="s">
        <v>180</v>
      </c>
      <c r="D44" s="16"/>
      <c r="E44" s="14"/>
      <c r="F44" s="15"/>
      <c r="G44" s="14"/>
    </row>
    <row r="45" spans="1:7" x14ac:dyDescent="0.25">
      <c r="B45" s="5"/>
      <c r="C45" s="5"/>
      <c r="D45" s="5"/>
      <c r="E45" s="5" t="s">
        <v>229</v>
      </c>
      <c r="F45" s="17" t="s">
        <v>127</v>
      </c>
      <c r="G45" s="5" t="s">
        <v>129</v>
      </c>
    </row>
    <row r="46" spans="1:7" x14ac:dyDescent="0.25">
      <c r="A46" s="5" t="s">
        <v>266</v>
      </c>
      <c r="B46" s="5" t="s">
        <v>130</v>
      </c>
      <c r="C46" s="5"/>
      <c r="D46" s="5" t="s">
        <v>131</v>
      </c>
      <c r="E46" s="5"/>
      <c r="G46" s="5" t="s">
        <v>133</v>
      </c>
    </row>
    <row r="47" spans="1:7" x14ac:dyDescent="0.25">
      <c r="A47" s="5" t="s">
        <v>87</v>
      </c>
      <c r="B47" s="6" t="s">
        <v>219</v>
      </c>
      <c r="C47" s="6" t="s">
        <v>220</v>
      </c>
      <c r="D47" s="12" t="s">
        <v>22</v>
      </c>
      <c r="E47" s="5" t="s">
        <v>236</v>
      </c>
      <c r="F47" s="17">
        <v>36.61</v>
      </c>
      <c r="G47" s="5">
        <v>596</v>
      </c>
    </row>
    <row r="48" spans="1:7" x14ac:dyDescent="0.25">
      <c r="A48" s="5" t="s">
        <v>181</v>
      </c>
      <c r="B48" s="6" t="s">
        <v>217</v>
      </c>
      <c r="C48" s="6" t="s">
        <v>218</v>
      </c>
      <c r="D48" s="12" t="s">
        <v>22</v>
      </c>
      <c r="E48" s="5" t="s">
        <v>265</v>
      </c>
      <c r="F48" s="17">
        <v>36.25</v>
      </c>
      <c r="G48" s="5">
        <v>589</v>
      </c>
    </row>
    <row r="49" spans="1:7" x14ac:dyDescent="0.25">
      <c r="A49" s="19"/>
      <c r="B49" s="18"/>
      <c r="C49" s="18"/>
      <c r="D49" s="18"/>
      <c r="E49" s="5"/>
    </row>
    <row r="50" spans="1:7" x14ac:dyDescent="0.25">
      <c r="A50" s="14"/>
      <c r="B50" s="14" t="s">
        <v>125</v>
      </c>
      <c r="C50" s="2" t="s">
        <v>182</v>
      </c>
      <c r="D50" s="16"/>
      <c r="E50" s="14"/>
      <c r="F50" s="15"/>
      <c r="G50" s="14"/>
    </row>
    <row r="51" spans="1:7" x14ac:dyDescent="0.25">
      <c r="B51" s="5"/>
      <c r="C51" s="5"/>
      <c r="D51" s="5"/>
      <c r="E51" s="5" t="s">
        <v>229</v>
      </c>
      <c r="F51" s="17" t="s">
        <v>127</v>
      </c>
      <c r="G51" s="5" t="s">
        <v>129</v>
      </c>
    </row>
    <row r="52" spans="1:7" x14ac:dyDescent="0.25">
      <c r="A52" s="5" t="s">
        <v>266</v>
      </c>
      <c r="B52" s="5" t="s">
        <v>130</v>
      </c>
      <c r="C52" s="5"/>
      <c r="D52" s="5" t="s">
        <v>131</v>
      </c>
      <c r="E52" s="5"/>
      <c r="G52" s="5" t="s">
        <v>133</v>
      </c>
    </row>
    <row r="53" spans="1:7" x14ac:dyDescent="0.25">
      <c r="A53" s="5" t="s">
        <v>183</v>
      </c>
      <c r="B53" s="6" t="s">
        <v>237</v>
      </c>
      <c r="C53" s="6" t="s">
        <v>238</v>
      </c>
      <c r="D53" s="12" t="s">
        <v>22</v>
      </c>
      <c r="E53" s="5" t="s">
        <v>264</v>
      </c>
      <c r="F53" s="17">
        <v>30.29</v>
      </c>
      <c r="G53" s="5">
        <v>468</v>
      </c>
    </row>
    <row r="54" spans="1:7" x14ac:dyDescent="0.25">
      <c r="A54" s="5" t="s">
        <v>102</v>
      </c>
      <c r="B54" s="6" t="s">
        <v>149</v>
      </c>
      <c r="C54" s="6" t="s">
        <v>239</v>
      </c>
      <c r="D54" s="12" t="s">
        <v>31</v>
      </c>
      <c r="E54" s="12" t="s">
        <v>35</v>
      </c>
      <c r="F54" s="17">
        <v>25.66</v>
      </c>
      <c r="G54" s="5">
        <v>25.66</v>
      </c>
    </row>
    <row r="55" spans="1:7" x14ac:dyDescent="0.25">
      <c r="E55" s="5"/>
    </row>
    <row r="56" spans="1:7" x14ac:dyDescent="0.25">
      <c r="A56" s="14"/>
      <c r="B56" s="14" t="s">
        <v>125</v>
      </c>
      <c r="C56" s="2" t="s">
        <v>184</v>
      </c>
      <c r="D56" s="16"/>
      <c r="E56" s="14"/>
      <c r="F56" s="15"/>
      <c r="G56" s="14"/>
    </row>
    <row r="57" spans="1:7" x14ac:dyDescent="0.25">
      <c r="B57" s="5"/>
      <c r="C57" s="5"/>
      <c r="D57" s="5"/>
      <c r="E57" s="5" t="s">
        <v>229</v>
      </c>
      <c r="F57" s="17" t="s">
        <v>127</v>
      </c>
      <c r="G57" s="5" t="s">
        <v>129</v>
      </c>
    </row>
    <row r="58" spans="1:7" x14ac:dyDescent="0.25">
      <c r="A58" s="5" t="s">
        <v>266</v>
      </c>
      <c r="B58" s="5" t="s">
        <v>130</v>
      </c>
      <c r="C58" s="5"/>
      <c r="D58" s="5" t="s">
        <v>131</v>
      </c>
      <c r="E58" s="5"/>
      <c r="G58" s="5" t="s">
        <v>133</v>
      </c>
    </row>
    <row r="59" spans="1:7" x14ac:dyDescent="0.25">
      <c r="A59" s="5">
        <v>9</v>
      </c>
      <c r="B59" s="6" t="s">
        <v>186</v>
      </c>
      <c r="C59" s="6" t="s">
        <v>187</v>
      </c>
      <c r="D59" s="12" t="s">
        <v>116</v>
      </c>
      <c r="E59" s="5" t="s">
        <v>232</v>
      </c>
      <c r="F59" s="17">
        <v>42.84</v>
      </c>
      <c r="G59" s="5">
        <v>722</v>
      </c>
    </row>
    <row r="60" spans="1:7" x14ac:dyDescent="0.25">
      <c r="A60" s="5">
        <v>13</v>
      </c>
      <c r="B60" s="6" t="s">
        <v>157</v>
      </c>
      <c r="C60" s="6" t="s">
        <v>185</v>
      </c>
      <c r="D60" s="12" t="s">
        <v>118</v>
      </c>
      <c r="E60" s="5" t="s">
        <v>232</v>
      </c>
      <c r="F60" s="17">
        <v>30.01</v>
      </c>
      <c r="G60" s="5">
        <v>465</v>
      </c>
    </row>
    <row r="61" spans="1:7" x14ac:dyDescent="0.25">
      <c r="A61" s="5"/>
      <c r="B61" s="6"/>
      <c r="C61" s="6"/>
      <c r="D61" s="6"/>
      <c r="E61" s="5"/>
    </row>
    <row r="62" spans="1:7" x14ac:dyDescent="0.25">
      <c r="A62" s="5"/>
      <c r="B62" s="6"/>
      <c r="C62" s="6"/>
      <c r="D62" s="6"/>
      <c r="E62" s="5"/>
    </row>
    <row r="63" spans="1:7" x14ac:dyDescent="0.25">
      <c r="A63" s="5"/>
      <c r="B63" s="6"/>
      <c r="C63" s="6"/>
      <c r="D63" s="6"/>
      <c r="E63" s="5"/>
    </row>
    <row r="64" spans="1:7" x14ac:dyDescent="0.25">
      <c r="A64" s="5"/>
      <c r="B64" s="6"/>
      <c r="C64" s="6"/>
      <c r="D64" s="6"/>
      <c r="E64" s="5"/>
    </row>
    <row r="65" spans="1:7" x14ac:dyDescent="0.25">
      <c r="A65" s="11"/>
      <c r="B65" s="11"/>
      <c r="C65" s="11"/>
      <c r="D65" s="11"/>
      <c r="E65" s="11"/>
      <c r="F65" s="23"/>
      <c r="G65" s="11"/>
    </row>
  </sheetData>
  <sortState xmlns:xlrd2="http://schemas.microsoft.com/office/spreadsheetml/2017/richdata2" ref="A59:G61">
    <sortCondition descending="1" ref="G6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21F6-CF2A-407D-B369-96D45934C5F7}">
  <dimension ref="A1:G64"/>
  <sheetViews>
    <sheetView workbookViewId="0">
      <selection activeCell="B10" sqref="B10"/>
    </sheetView>
  </sheetViews>
  <sheetFormatPr defaultRowHeight="15" x14ac:dyDescent="0.25"/>
  <cols>
    <col min="1" max="1" width="29.42578125" style="5" bestFit="1" customWidth="1"/>
    <col min="2" max="3" width="17.7109375" style="6" customWidth="1"/>
    <col min="4" max="4" width="21.42578125" style="5" customWidth="1"/>
    <col min="5" max="5" width="8.42578125" style="5" customWidth="1"/>
    <col min="6" max="6" width="7.140625" style="17" customWidth="1"/>
    <col min="7" max="7" width="7.140625" style="5" customWidth="1"/>
  </cols>
  <sheetData>
    <row r="1" spans="1:7" x14ac:dyDescent="0.25">
      <c r="A1" s="11"/>
      <c r="B1" s="11"/>
      <c r="C1" s="2" t="s">
        <v>240</v>
      </c>
      <c r="D1" s="2"/>
      <c r="E1" s="2"/>
      <c r="F1" s="15"/>
      <c r="G1" s="14"/>
    </row>
    <row r="2" spans="1:7" x14ac:dyDescent="0.25">
      <c r="A2" s="11"/>
      <c r="B2" s="11"/>
      <c r="C2" s="2"/>
      <c r="D2" s="2"/>
      <c r="E2" s="2"/>
      <c r="F2" s="15"/>
      <c r="G2" s="14"/>
    </row>
    <row r="3" spans="1:7" x14ac:dyDescent="0.25">
      <c r="B3" s="5" t="s">
        <v>125</v>
      </c>
      <c r="C3" s="2" t="s">
        <v>126</v>
      </c>
      <c r="D3" s="2"/>
      <c r="E3" s="2"/>
      <c r="F3" s="15"/>
      <c r="G3" s="14"/>
    </row>
    <row r="4" spans="1:7" x14ac:dyDescent="0.25">
      <c r="A4" s="21"/>
      <c r="E4" s="5" t="s">
        <v>128</v>
      </c>
      <c r="F4" s="15"/>
      <c r="G4" s="5" t="s">
        <v>129</v>
      </c>
    </row>
    <row r="5" spans="1:7" x14ac:dyDescent="0.25">
      <c r="A5" s="5" t="s">
        <v>266</v>
      </c>
      <c r="B5" s="14" t="s">
        <v>130</v>
      </c>
      <c r="C5" s="14"/>
      <c r="D5" s="14" t="s">
        <v>131</v>
      </c>
      <c r="E5" s="5" t="s">
        <v>132</v>
      </c>
      <c r="F5" s="17" t="s">
        <v>127</v>
      </c>
      <c r="G5" s="5" t="s">
        <v>133</v>
      </c>
    </row>
    <row r="6" spans="1:7" x14ac:dyDescent="0.25">
      <c r="A6" s="5">
        <v>25</v>
      </c>
      <c r="B6" s="6" t="s">
        <v>134</v>
      </c>
      <c r="C6" s="6" t="s">
        <v>135</v>
      </c>
      <c r="D6" s="12" t="s">
        <v>9</v>
      </c>
      <c r="E6" s="5" t="s">
        <v>4</v>
      </c>
      <c r="F6" s="17">
        <v>2.7</v>
      </c>
      <c r="G6" s="5">
        <v>541</v>
      </c>
    </row>
    <row r="7" spans="1:7" x14ac:dyDescent="0.25">
      <c r="A7" s="5">
        <v>3</v>
      </c>
      <c r="B7" s="6" t="s">
        <v>138</v>
      </c>
      <c r="C7" s="6" t="s">
        <v>139</v>
      </c>
      <c r="D7" s="12" t="s">
        <v>6</v>
      </c>
      <c r="E7" s="5" t="s">
        <v>7</v>
      </c>
      <c r="F7" s="17">
        <v>2</v>
      </c>
      <c r="G7" s="5">
        <v>221</v>
      </c>
    </row>
    <row r="8" spans="1:7" x14ac:dyDescent="0.25">
      <c r="A8" s="5">
        <v>24</v>
      </c>
      <c r="B8" s="6" t="s">
        <v>136</v>
      </c>
      <c r="C8" s="6" t="s">
        <v>137</v>
      </c>
      <c r="D8" s="12" t="s">
        <v>259</v>
      </c>
      <c r="E8" s="5" t="s">
        <v>4</v>
      </c>
      <c r="F8" s="17">
        <v>1.7</v>
      </c>
      <c r="G8" s="5">
        <v>208</v>
      </c>
    </row>
    <row r="9" spans="1:7" x14ac:dyDescent="0.25">
      <c r="D9" s="6"/>
    </row>
    <row r="10" spans="1:7" x14ac:dyDescent="0.25">
      <c r="B10" s="5" t="s">
        <v>125</v>
      </c>
      <c r="C10" s="2" t="s">
        <v>140</v>
      </c>
      <c r="D10" s="2"/>
      <c r="E10" s="2"/>
      <c r="F10" s="15"/>
      <c r="G10" s="14"/>
    </row>
    <row r="11" spans="1:7" x14ac:dyDescent="0.25">
      <c r="A11" s="21"/>
      <c r="E11" s="5" t="s">
        <v>128</v>
      </c>
      <c r="F11" s="15"/>
      <c r="G11" s="5" t="s">
        <v>129</v>
      </c>
    </row>
    <row r="12" spans="1:7" x14ac:dyDescent="0.25">
      <c r="A12" s="5" t="s">
        <v>266</v>
      </c>
      <c r="B12" s="14" t="s">
        <v>130</v>
      </c>
      <c r="C12" s="14"/>
      <c r="D12" s="14" t="s">
        <v>131</v>
      </c>
      <c r="E12" s="5" t="s">
        <v>132</v>
      </c>
      <c r="F12" s="17" t="s">
        <v>127</v>
      </c>
      <c r="G12" s="5" t="s">
        <v>133</v>
      </c>
    </row>
    <row r="13" spans="1:7" x14ac:dyDescent="0.25">
      <c r="A13" s="5">
        <v>21</v>
      </c>
      <c r="B13" s="6" t="s">
        <v>142</v>
      </c>
      <c r="C13" s="6" t="s">
        <v>143</v>
      </c>
      <c r="D13" s="12" t="s">
        <v>19</v>
      </c>
      <c r="E13" s="5" t="s">
        <v>17</v>
      </c>
      <c r="F13" s="17">
        <v>2.6</v>
      </c>
      <c r="G13" s="5">
        <v>389</v>
      </c>
    </row>
    <row r="14" spans="1:7" x14ac:dyDescent="0.25">
      <c r="A14" s="5">
        <v>22</v>
      </c>
      <c r="B14" s="6" t="s">
        <v>144</v>
      </c>
      <c r="C14" s="6" t="s">
        <v>145</v>
      </c>
      <c r="D14" s="12" t="s">
        <v>19</v>
      </c>
      <c r="E14" s="5" t="s">
        <v>17</v>
      </c>
      <c r="F14" s="17">
        <v>2</v>
      </c>
      <c r="G14" s="5">
        <v>222</v>
      </c>
    </row>
    <row r="15" spans="1:7" x14ac:dyDescent="0.25">
      <c r="A15" s="5">
        <v>23</v>
      </c>
      <c r="B15" s="18" t="s">
        <v>146</v>
      </c>
      <c r="C15" s="18" t="s">
        <v>147</v>
      </c>
      <c r="D15" s="12" t="s">
        <v>16</v>
      </c>
      <c r="E15" s="5" t="s">
        <v>17</v>
      </c>
      <c r="F15" s="17">
        <v>2</v>
      </c>
      <c r="G15" s="5">
        <v>222</v>
      </c>
    </row>
    <row r="16" spans="1:7" x14ac:dyDescent="0.25">
      <c r="A16" s="19">
        <v>20</v>
      </c>
      <c r="B16" s="6" t="s">
        <v>134</v>
      </c>
      <c r="C16" s="6" t="s">
        <v>141</v>
      </c>
      <c r="D16" s="12" t="s">
        <v>22</v>
      </c>
      <c r="E16" s="5" t="s">
        <v>17</v>
      </c>
      <c r="F16" s="17">
        <v>1.6</v>
      </c>
      <c r="G16" s="5">
        <v>127</v>
      </c>
    </row>
    <row r="17" spans="1:7" x14ac:dyDescent="0.25">
      <c r="D17" s="6"/>
    </row>
    <row r="18" spans="1:7" x14ac:dyDescent="0.25">
      <c r="B18" s="5" t="s">
        <v>125</v>
      </c>
      <c r="C18" s="2" t="s">
        <v>148</v>
      </c>
      <c r="D18" s="2"/>
      <c r="E18" s="2"/>
      <c r="F18" s="15"/>
      <c r="G18" s="14"/>
    </row>
    <row r="19" spans="1:7" x14ac:dyDescent="0.25">
      <c r="A19" s="21"/>
      <c r="E19" s="5" t="s">
        <v>128</v>
      </c>
      <c r="F19" s="15"/>
      <c r="G19" s="5" t="s">
        <v>129</v>
      </c>
    </row>
    <row r="20" spans="1:7" x14ac:dyDescent="0.25">
      <c r="A20" s="5" t="s">
        <v>266</v>
      </c>
      <c r="B20" s="14" t="s">
        <v>130</v>
      </c>
      <c r="C20" s="14"/>
      <c r="D20" s="14" t="s">
        <v>131</v>
      </c>
      <c r="E20" s="5" t="s">
        <v>132</v>
      </c>
      <c r="F20" s="17" t="s">
        <v>127</v>
      </c>
      <c r="G20" s="5" t="s">
        <v>133</v>
      </c>
    </row>
    <row r="21" spans="1:7" x14ac:dyDescent="0.25">
      <c r="A21" s="5">
        <v>2</v>
      </c>
      <c r="B21" s="6" t="s">
        <v>154</v>
      </c>
      <c r="C21" s="6" t="s">
        <v>155</v>
      </c>
      <c r="D21" s="12" t="s">
        <v>31</v>
      </c>
      <c r="E21" s="5" t="s">
        <v>153</v>
      </c>
      <c r="F21" s="17">
        <v>3.5</v>
      </c>
      <c r="G21" s="5">
        <v>482</v>
      </c>
    </row>
    <row r="22" spans="1:7" x14ac:dyDescent="0.25">
      <c r="A22" s="5">
        <v>1</v>
      </c>
      <c r="B22" s="6" t="s">
        <v>151</v>
      </c>
      <c r="C22" s="6" t="s">
        <v>152</v>
      </c>
      <c r="D22" s="12" t="s">
        <v>31</v>
      </c>
      <c r="E22" s="5" t="s">
        <v>153</v>
      </c>
      <c r="F22" s="17">
        <v>2.8</v>
      </c>
      <c r="G22" s="5">
        <v>309</v>
      </c>
    </row>
    <row r="23" spans="1:7" x14ac:dyDescent="0.25">
      <c r="A23" s="5">
        <v>19</v>
      </c>
      <c r="B23" s="6" t="s">
        <v>149</v>
      </c>
      <c r="C23" s="6" t="s">
        <v>150</v>
      </c>
      <c r="D23" s="12" t="s">
        <v>31</v>
      </c>
      <c r="E23" s="5" t="s">
        <v>35</v>
      </c>
      <c r="F23" s="17">
        <v>2.5</v>
      </c>
      <c r="G23" s="5">
        <v>316</v>
      </c>
    </row>
    <row r="24" spans="1:7" x14ac:dyDescent="0.25">
      <c r="D24" s="6"/>
    </row>
    <row r="25" spans="1:7" x14ac:dyDescent="0.25">
      <c r="B25" s="5" t="s">
        <v>125</v>
      </c>
      <c r="C25" s="2" t="s">
        <v>156</v>
      </c>
      <c r="D25" s="2"/>
      <c r="E25" s="2"/>
      <c r="F25" s="15"/>
      <c r="G25" s="14"/>
    </row>
    <row r="26" spans="1:7" x14ac:dyDescent="0.25">
      <c r="A26" s="21"/>
      <c r="E26" s="5" t="s">
        <v>128</v>
      </c>
      <c r="F26" s="15"/>
      <c r="G26" s="5" t="s">
        <v>129</v>
      </c>
    </row>
    <row r="27" spans="1:7" x14ac:dyDescent="0.25">
      <c r="A27" s="5" t="s">
        <v>266</v>
      </c>
      <c r="B27" s="14" t="s">
        <v>130</v>
      </c>
      <c r="C27" s="14"/>
      <c r="D27" s="14" t="s">
        <v>131</v>
      </c>
      <c r="E27" s="5" t="s">
        <v>132</v>
      </c>
      <c r="F27" s="17" t="s">
        <v>127</v>
      </c>
      <c r="G27" s="5" t="s">
        <v>133</v>
      </c>
    </row>
    <row r="28" spans="1:7" x14ac:dyDescent="0.25">
      <c r="A28" s="5">
        <v>6</v>
      </c>
      <c r="B28" s="6" t="s">
        <v>157</v>
      </c>
      <c r="C28" s="6" t="s">
        <v>158</v>
      </c>
      <c r="D28" s="12" t="s">
        <v>45</v>
      </c>
      <c r="E28" s="5" t="s">
        <v>43</v>
      </c>
      <c r="F28" s="17">
        <v>2.5</v>
      </c>
      <c r="G28" s="5">
        <v>242</v>
      </c>
    </row>
    <row r="29" spans="1:7" x14ac:dyDescent="0.25">
      <c r="A29" s="5">
        <v>8</v>
      </c>
      <c r="B29" s="6" t="s">
        <v>146</v>
      </c>
      <c r="C29" s="6" t="s">
        <v>161</v>
      </c>
      <c r="D29" s="12" t="s">
        <v>47</v>
      </c>
      <c r="E29" s="5" t="s">
        <v>43</v>
      </c>
      <c r="F29" s="17">
        <v>2.4</v>
      </c>
      <c r="G29" s="5">
        <v>220</v>
      </c>
    </row>
    <row r="30" spans="1:7" x14ac:dyDescent="0.25">
      <c r="A30" s="5">
        <v>11</v>
      </c>
      <c r="B30" s="6" t="s">
        <v>159</v>
      </c>
      <c r="C30" s="6" t="s">
        <v>160</v>
      </c>
      <c r="D30" s="12" t="s">
        <v>31</v>
      </c>
      <c r="E30" s="5" t="s">
        <v>43</v>
      </c>
      <c r="F30" s="17">
        <v>2.2000000000000002</v>
      </c>
      <c r="G30" s="5">
        <v>179</v>
      </c>
    </row>
    <row r="31" spans="1:7" x14ac:dyDescent="0.25">
      <c r="D31" s="6"/>
    </row>
    <row r="32" spans="1:7" x14ac:dyDescent="0.25">
      <c r="B32" s="5" t="s">
        <v>125</v>
      </c>
      <c r="C32" s="2" t="s">
        <v>162</v>
      </c>
      <c r="D32" s="2"/>
      <c r="E32" s="2"/>
      <c r="F32" s="15"/>
      <c r="G32" s="14"/>
    </row>
    <row r="33" spans="1:7" x14ac:dyDescent="0.25">
      <c r="A33" s="21"/>
      <c r="E33" s="5" t="s">
        <v>128</v>
      </c>
      <c r="F33" s="15"/>
      <c r="G33" s="5" t="s">
        <v>129</v>
      </c>
    </row>
    <row r="34" spans="1:7" x14ac:dyDescent="0.25">
      <c r="A34" s="5" t="s">
        <v>266</v>
      </c>
      <c r="B34" s="14" t="s">
        <v>130</v>
      </c>
      <c r="C34" s="14"/>
      <c r="D34" s="14" t="s">
        <v>131</v>
      </c>
      <c r="E34" s="5" t="s">
        <v>132</v>
      </c>
      <c r="F34" s="17" t="s">
        <v>127</v>
      </c>
      <c r="G34" s="5" t="s">
        <v>133</v>
      </c>
    </row>
    <row r="35" spans="1:7" x14ac:dyDescent="0.25">
      <c r="A35" s="5">
        <v>4</v>
      </c>
      <c r="B35" s="6" t="s">
        <v>166</v>
      </c>
      <c r="C35" s="6" t="s">
        <v>167</v>
      </c>
      <c r="D35" s="12" t="s">
        <v>54</v>
      </c>
      <c r="E35" s="5" t="s">
        <v>43</v>
      </c>
      <c r="F35" s="17">
        <v>3.8</v>
      </c>
      <c r="G35" s="5">
        <v>562</v>
      </c>
    </row>
    <row r="36" spans="1:7" x14ac:dyDescent="0.25">
      <c r="A36" s="19">
        <v>5</v>
      </c>
      <c r="B36" s="6" t="s">
        <v>154</v>
      </c>
      <c r="C36" s="6" t="s">
        <v>163</v>
      </c>
      <c r="D36" s="12" t="s">
        <v>22</v>
      </c>
      <c r="E36" s="5" t="s">
        <v>43</v>
      </c>
      <c r="F36" s="17">
        <v>2.8</v>
      </c>
      <c r="G36" s="5">
        <v>309</v>
      </c>
    </row>
    <row r="37" spans="1:7" x14ac:dyDescent="0.25">
      <c r="A37" s="5">
        <v>7</v>
      </c>
      <c r="B37" s="6" t="s">
        <v>164</v>
      </c>
      <c r="C37" s="6" t="s">
        <v>165</v>
      </c>
      <c r="D37" s="12" t="s">
        <v>56</v>
      </c>
      <c r="E37" s="5" t="s">
        <v>43</v>
      </c>
      <c r="F37" s="17">
        <v>2.2999999999999998</v>
      </c>
      <c r="G37" s="5">
        <v>199</v>
      </c>
    </row>
    <row r="38" spans="1:7" x14ac:dyDescent="0.25">
      <c r="B38" s="7"/>
      <c r="C38" s="7"/>
      <c r="D38" s="7"/>
    </row>
    <row r="39" spans="1:7" x14ac:dyDescent="0.25">
      <c r="B39" s="5" t="s">
        <v>125</v>
      </c>
      <c r="C39" s="2" t="s">
        <v>168</v>
      </c>
      <c r="D39" s="2"/>
      <c r="E39" s="2"/>
      <c r="F39" s="15"/>
    </row>
    <row r="40" spans="1:7" x14ac:dyDescent="0.25">
      <c r="A40" s="21"/>
      <c r="E40" s="5" t="s">
        <v>128</v>
      </c>
      <c r="F40" s="15"/>
      <c r="G40" s="5" t="s">
        <v>129</v>
      </c>
    </row>
    <row r="41" spans="1:7" x14ac:dyDescent="0.25">
      <c r="A41" s="5" t="s">
        <v>266</v>
      </c>
      <c r="B41" s="14" t="s">
        <v>130</v>
      </c>
      <c r="C41" s="14"/>
      <c r="D41" s="14" t="s">
        <v>131</v>
      </c>
      <c r="E41" s="5" t="s">
        <v>132</v>
      </c>
      <c r="F41" s="17" t="s">
        <v>127</v>
      </c>
      <c r="G41" s="5" t="s">
        <v>133</v>
      </c>
    </row>
    <row r="42" spans="1:7" x14ac:dyDescent="0.25">
      <c r="A42" s="5">
        <v>15</v>
      </c>
      <c r="B42" s="6" t="s">
        <v>171</v>
      </c>
      <c r="C42" s="6" t="s">
        <v>172</v>
      </c>
      <c r="D42" s="12" t="s">
        <v>64</v>
      </c>
      <c r="E42" s="5" t="s">
        <v>65</v>
      </c>
      <c r="F42" s="17">
        <v>3.9</v>
      </c>
      <c r="G42" s="5">
        <v>603</v>
      </c>
    </row>
    <row r="43" spans="1:7" x14ac:dyDescent="0.25">
      <c r="D43" s="6"/>
    </row>
    <row r="44" spans="1:7" x14ac:dyDescent="0.25">
      <c r="B44" s="5" t="s">
        <v>125</v>
      </c>
      <c r="C44" s="2" t="s">
        <v>180</v>
      </c>
      <c r="D44" s="2"/>
      <c r="E44" s="2"/>
      <c r="F44" s="15"/>
      <c r="G44" s="14"/>
    </row>
    <row r="45" spans="1:7" x14ac:dyDescent="0.25">
      <c r="A45" s="21"/>
      <c r="E45" s="5" t="s">
        <v>128</v>
      </c>
      <c r="F45" s="15"/>
      <c r="G45" s="5" t="s">
        <v>129</v>
      </c>
    </row>
    <row r="46" spans="1:7" x14ac:dyDescent="0.25">
      <c r="A46" s="5" t="s">
        <v>266</v>
      </c>
      <c r="B46" s="14" t="s">
        <v>130</v>
      </c>
      <c r="C46" s="14"/>
      <c r="D46" s="14" t="s">
        <v>131</v>
      </c>
      <c r="E46" s="5" t="s">
        <v>132</v>
      </c>
      <c r="F46" s="17" t="s">
        <v>127</v>
      </c>
      <c r="G46" s="5" t="s">
        <v>133</v>
      </c>
    </row>
    <row r="47" spans="1:7" x14ac:dyDescent="0.25">
      <c r="A47" s="5" t="s">
        <v>181</v>
      </c>
      <c r="B47" s="6" t="s">
        <v>241</v>
      </c>
      <c r="C47" s="6" t="s">
        <v>242</v>
      </c>
      <c r="D47" s="12" t="s">
        <v>22</v>
      </c>
      <c r="E47" s="20" t="s">
        <v>43</v>
      </c>
      <c r="F47" s="17">
        <v>3.6</v>
      </c>
      <c r="G47" s="5">
        <v>509</v>
      </c>
    </row>
    <row r="48" spans="1:7" x14ac:dyDescent="0.25">
      <c r="A48" s="5" t="s">
        <v>87</v>
      </c>
      <c r="B48" s="6" t="s">
        <v>219</v>
      </c>
      <c r="C48" s="6" t="s">
        <v>220</v>
      </c>
      <c r="D48" s="12" t="s">
        <v>22</v>
      </c>
      <c r="E48" s="5" t="s">
        <v>153</v>
      </c>
      <c r="F48" s="17">
        <v>2.5</v>
      </c>
      <c r="G48" s="5">
        <v>242</v>
      </c>
    </row>
    <row r="49" spans="1:7" x14ac:dyDescent="0.25">
      <c r="A49" s="19"/>
      <c r="D49" s="18"/>
    </row>
    <row r="50" spans="1:7" x14ac:dyDescent="0.25">
      <c r="B50" s="5" t="s">
        <v>125</v>
      </c>
      <c r="C50" s="2" t="s">
        <v>182</v>
      </c>
      <c r="D50" s="2"/>
      <c r="E50" s="2"/>
    </row>
    <row r="51" spans="1:7" x14ac:dyDescent="0.25">
      <c r="A51" s="21"/>
      <c r="E51" s="5" t="s">
        <v>128</v>
      </c>
      <c r="F51" s="15"/>
      <c r="G51" s="5" t="s">
        <v>129</v>
      </c>
    </row>
    <row r="52" spans="1:7" x14ac:dyDescent="0.25">
      <c r="A52" s="5" t="s">
        <v>266</v>
      </c>
      <c r="B52" s="14" t="s">
        <v>130</v>
      </c>
      <c r="C52" s="14"/>
      <c r="D52" s="14" t="s">
        <v>131</v>
      </c>
      <c r="E52" s="5" t="s">
        <v>132</v>
      </c>
      <c r="F52" s="17" t="s">
        <v>127</v>
      </c>
      <c r="G52" s="5" t="s">
        <v>133</v>
      </c>
    </row>
    <row r="53" spans="1:7" x14ac:dyDescent="0.25">
      <c r="A53" s="5" t="s">
        <v>102</v>
      </c>
      <c r="B53" s="6" t="s">
        <v>154</v>
      </c>
      <c r="C53" s="6" t="s">
        <v>155</v>
      </c>
      <c r="D53" s="12" t="s">
        <v>31</v>
      </c>
      <c r="E53" s="13" t="s">
        <v>32</v>
      </c>
      <c r="F53" s="17">
        <v>3.6</v>
      </c>
      <c r="G53" s="5">
        <v>509</v>
      </c>
    </row>
    <row r="54" spans="1:7" x14ac:dyDescent="0.25">
      <c r="A54" s="5" t="s">
        <v>183</v>
      </c>
      <c r="B54" s="6" t="s">
        <v>199</v>
      </c>
      <c r="C54" s="6" t="s">
        <v>200</v>
      </c>
      <c r="D54" s="12" t="s">
        <v>22</v>
      </c>
      <c r="E54" s="5" t="s">
        <v>260</v>
      </c>
      <c r="F54" s="17">
        <v>2.2000000000000002</v>
      </c>
      <c r="G54" s="5">
        <v>375</v>
      </c>
    </row>
    <row r="55" spans="1:7" x14ac:dyDescent="0.25">
      <c r="D55" s="7"/>
    </row>
    <row r="56" spans="1:7" x14ac:dyDescent="0.25">
      <c r="B56" s="5" t="s">
        <v>125</v>
      </c>
      <c r="C56" s="2" t="s">
        <v>184</v>
      </c>
      <c r="D56" s="2"/>
      <c r="E56" s="2"/>
    </row>
    <row r="57" spans="1:7" x14ac:dyDescent="0.25">
      <c r="A57" s="21"/>
      <c r="E57" s="5" t="s">
        <v>128</v>
      </c>
      <c r="F57" s="15"/>
      <c r="G57" s="5" t="s">
        <v>129</v>
      </c>
    </row>
    <row r="58" spans="1:7" x14ac:dyDescent="0.25">
      <c r="A58" s="5" t="s">
        <v>266</v>
      </c>
      <c r="B58" s="14" t="s">
        <v>130</v>
      </c>
      <c r="C58" s="14"/>
      <c r="D58" s="14" t="s">
        <v>131</v>
      </c>
      <c r="E58" s="5" t="s">
        <v>132</v>
      </c>
      <c r="F58" s="17" t="s">
        <v>127</v>
      </c>
      <c r="G58" s="5" t="s">
        <v>133</v>
      </c>
    </row>
    <row r="59" spans="1:7" x14ac:dyDescent="0.25">
      <c r="A59" s="5">
        <v>9</v>
      </c>
      <c r="B59" s="6" t="s">
        <v>186</v>
      </c>
      <c r="C59" s="6" t="s">
        <v>187</v>
      </c>
      <c r="D59" s="12" t="s">
        <v>116</v>
      </c>
      <c r="E59" s="5" t="s">
        <v>43</v>
      </c>
      <c r="F59" s="15">
        <v>4.5999999999999996</v>
      </c>
      <c r="G59" s="14">
        <v>790</v>
      </c>
    </row>
    <row r="60" spans="1:7" x14ac:dyDescent="0.25">
      <c r="A60" s="5">
        <v>13</v>
      </c>
      <c r="B60" s="6" t="s">
        <v>157</v>
      </c>
      <c r="C60" s="6" t="s">
        <v>185</v>
      </c>
      <c r="D60" s="12" t="s">
        <v>118</v>
      </c>
      <c r="E60" s="5" t="s">
        <v>43</v>
      </c>
      <c r="F60" s="17">
        <v>4</v>
      </c>
      <c r="G60" s="5">
        <v>617</v>
      </c>
    </row>
    <row r="61" spans="1:7" x14ac:dyDescent="0.25">
      <c r="D61" s="6"/>
    </row>
    <row r="62" spans="1:7" x14ac:dyDescent="0.25">
      <c r="D62" s="6"/>
      <c r="F62" s="15"/>
      <c r="G62" s="14"/>
    </row>
    <row r="64" spans="1:7" x14ac:dyDescent="0.25">
      <c r="F64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5EE9-5E6A-49B0-BF6A-7BD1F0448A25}">
  <dimension ref="A1:J68"/>
  <sheetViews>
    <sheetView workbookViewId="0">
      <selection activeCell="B6" sqref="B6"/>
    </sheetView>
  </sheetViews>
  <sheetFormatPr defaultRowHeight="15" x14ac:dyDescent="0.25"/>
  <cols>
    <col min="1" max="1" width="29.42578125" style="7" bestFit="1" customWidth="1"/>
    <col min="2" max="3" width="22.42578125" style="7" customWidth="1"/>
    <col min="4" max="4" width="25.42578125" style="7" customWidth="1"/>
    <col min="5" max="5" width="20.5703125" style="7" bestFit="1" customWidth="1"/>
    <col min="6" max="6" width="6.28515625" style="17" bestFit="1" customWidth="1"/>
    <col min="7" max="7" width="11.7109375" style="5" customWidth="1"/>
  </cols>
  <sheetData>
    <row r="1" spans="1:10" x14ac:dyDescent="0.25">
      <c r="A1" s="8"/>
      <c r="B1" s="8"/>
      <c r="C1" s="2" t="s">
        <v>243</v>
      </c>
      <c r="D1" s="14"/>
      <c r="E1" s="14"/>
      <c r="F1" s="15"/>
      <c r="G1" s="14"/>
    </row>
    <row r="2" spans="1:10" x14ac:dyDescent="0.25">
      <c r="A2" s="14"/>
      <c r="B2" s="14" t="s">
        <v>125</v>
      </c>
      <c r="C2" s="2" t="s">
        <v>126</v>
      </c>
      <c r="D2" s="16"/>
      <c r="E2" s="14"/>
      <c r="F2" s="15"/>
      <c r="G2" s="14"/>
    </row>
    <row r="3" spans="1:10" x14ac:dyDescent="0.25">
      <c r="B3" s="5"/>
      <c r="C3" s="5"/>
      <c r="D3" s="5"/>
      <c r="E3" s="5" t="s">
        <v>188</v>
      </c>
      <c r="G3" s="5" t="s">
        <v>129</v>
      </c>
    </row>
    <row r="4" spans="1:10" x14ac:dyDescent="0.25">
      <c r="A4" s="5" t="s">
        <v>266</v>
      </c>
      <c r="B4" s="5" t="s">
        <v>130</v>
      </c>
      <c r="C4" s="5"/>
      <c r="D4" s="5" t="s">
        <v>131</v>
      </c>
      <c r="E4" s="5" t="s">
        <v>204</v>
      </c>
      <c r="F4" s="17" t="s">
        <v>127</v>
      </c>
      <c r="G4" s="5" t="s">
        <v>133</v>
      </c>
    </row>
    <row r="5" spans="1:10" x14ac:dyDescent="0.25">
      <c r="A5" s="5">
        <v>25</v>
      </c>
      <c r="B5" s="6" t="s">
        <v>134</v>
      </c>
      <c r="C5" s="6" t="s">
        <v>135</v>
      </c>
      <c r="D5" s="12" t="s">
        <v>9</v>
      </c>
      <c r="E5" s="5" t="s">
        <v>245</v>
      </c>
      <c r="F5" s="17">
        <v>30.66</v>
      </c>
      <c r="G5" s="5">
        <v>470</v>
      </c>
      <c r="J5" s="10"/>
    </row>
    <row r="6" spans="1:10" x14ac:dyDescent="0.25">
      <c r="A6" s="5">
        <v>24</v>
      </c>
      <c r="B6" s="6" t="s">
        <v>136</v>
      </c>
      <c r="C6" s="6" t="s">
        <v>137</v>
      </c>
      <c r="D6" s="12" t="s">
        <v>259</v>
      </c>
      <c r="E6" s="5" t="s">
        <v>245</v>
      </c>
      <c r="F6" s="17">
        <v>26.52</v>
      </c>
      <c r="G6" s="5">
        <v>388</v>
      </c>
    </row>
    <row r="7" spans="1:10" x14ac:dyDescent="0.25">
      <c r="A7" s="5">
        <v>3</v>
      </c>
      <c r="B7" s="6" t="s">
        <v>138</v>
      </c>
      <c r="C7" s="6" t="s">
        <v>139</v>
      </c>
      <c r="D7" s="12" t="s">
        <v>6</v>
      </c>
      <c r="E7" s="5" t="s">
        <v>244</v>
      </c>
      <c r="F7" s="17">
        <v>22.38</v>
      </c>
      <c r="G7" s="5">
        <v>333</v>
      </c>
    </row>
    <row r="8" spans="1:10" x14ac:dyDescent="0.25">
      <c r="A8" s="5"/>
      <c r="B8" s="6"/>
      <c r="C8" s="6"/>
      <c r="D8" s="6"/>
      <c r="E8" s="5"/>
    </row>
    <row r="9" spans="1:10" x14ac:dyDescent="0.25">
      <c r="A9" s="14"/>
      <c r="B9" s="14" t="s">
        <v>125</v>
      </c>
      <c r="C9" s="2" t="s">
        <v>140</v>
      </c>
      <c r="D9" s="16"/>
      <c r="E9" s="14"/>
      <c r="F9" s="15"/>
      <c r="G9" s="14"/>
    </row>
    <row r="10" spans="1:10" x14ac:dyDescent="0.25">
      <c r="B10" s="5"/>
      <c r="C10" s="5"/>
      <c r="D10" s="5"/>
      <c r="E10" s="5" t="s">
        <v>188</v>
      </c>
      <c r="G10" s="5" t="s">
        <v>129</v>
      </c>
    </row>
    <row r="11" spans="1:10" x14ac:dyDescent="0.25">
      <c r="A11" s="5" t="s">
        <v>266</v>
      </c>
      <c r="B11" s="5" t="s">
        <v>130</v>
      </c>
      <c r="C11" s="5"/>
      <c r="D11" s="5" t="s">
        <v>131</v>
      </c>
      <c r="E11" s="5" t="s">
        <v>204</v>
      </c>
      <c r="F11" s="17" t="s">
        <v>127</v>
      </c>
      <c r="G11" s="5" t="s">
        <v>133</v>
      </c>
    </row>
    <row r="12" spans="1:10" x14ac:dyDescent="0.25">
      <c r="A12" s="5">
        <v>23</v>
      </c>
      <c r="B12" s="18" t="s">
        <v>146</v>
      </c>
      <c r="C12" s="18" t="s">
        <v>147</v>
      </c>
      <c r="D12" s="12" t="s">
        <v>16</v>
      </c>
      <c r="E12" s="5" t="s">
        <v>246</v>
      </c>
      <c r="F12" s="17">
        <v>33.56</v>
      </c>
      <c r="G12" s="5">
        <v>460</v>
      </c>
    </row>
    <row r="13" spans="1:10" x14ac:dyDescent="0.25">
      <c r="A13" s="5">
        <v>21</v>
      </c>
      <c r="B13" s="6" t="s">
        <v>142</v>
      </c>
      <c r="C13" s="6" t="s">
        <v>143</v>
      </c>
      <c r="D13" s="12" t="s">
        <v>19</v>
      </c>
      <c r="E13" s="5" t="s">
        <v>246</v>
      </c>
      <c r="F13" s="17">
        <v>32</v>
      </c>
      <c r="G13" s="5">
        <v>432</v>
      </c>
    </row>
    <row r="14" spans="1:10" x14ac:dyDescent="0.25">
      <c r="A14" s="5">
        <v>22</v>
      </c>
      <c r="B14" s="6" t="s">
        <v>144</v>
      </c>
      <c r="C14" s="6" t="s">
        <v>145</v>
      </c>
      <c r="D14" s="12" t="s">
        <v>19</v>
      </c>
      <c r="E14" s="5" t="s">
        <v>246</v>
      </c>
      <c r="F14" s="17">
        <v>30.45</v>
      </c>
      <c r="G14" s="5">
        <v>405</v>
      </c>
    </row>
    <row r="15" spans="1:10" x14ac:dyDescent="0.25">
      <c r="A15" s="19">
        <v>20</v>
      </c>
      <c r="B15" s="6" t="s">
        <v>134</v>
      </c>
      <c r="C15" s="6" t="s">
        <v>141</v>
      </c>
      <c r="D15" s="12" t="s">
        <v>22</v>
      </c>
      <c r="E15" s="5" t="s">
        <v>246</v>
      </c>
      <c r="F15" s="17">
        <v>17.079999999999998</v>
      </c>
      <c r="G15" s="5">
        <v>175</v>
      </c>
    </row>
    <row r="16" spans="1:10" x14ac:dyDescent="0.25">
      <c r="A16" s="5"/>
      <c r="B16" s="6"/>
      <c r="C16" s="6"/>
      <c r="D16" s="6"/>
      <c r="E16" s="5"/>
    </row>
    <row r="17" spans="1:7" x14ac:dyDescent="0.25">
      <c r="A17" s="14"/>
      <c r="B17" s="14" t="s">
        <v>125</v>
      </c>
      <c r="C17" s="2" t="s">
        <v>148</v>
      </c>
      <c r="D17" s="16"/>
      <c r="E17" s="14"/>
      <c r="F17" s="15"/>
      <c r="G17" s="14"/>
    </row>
    <row r="18" spans="1:7" x14ac:dyDescent="0.25">
      <c r="B18" s="5"/>
      <c r="C18" s="5"/>
      <c r="D18" s="5"/>
      <c r="E18" s="5" t="s">
        <v>188</v>
      </c>
      <c r="G18" s="5" t="s">
        <v>129</v>
      </c>
    </row>
    <row r="19" spans="1:7" x14ac:dyDescent="0.25">
      <c r="A19" s="5" t="s">
        <v>266</v>
      </c>
      <c r="B19" s="5" t="s">
        <v>130</v>
      </c>
      <c r="C19" s="5"/>
      <c r="D19" s="5" t="s">
        <v>131</v>
      </c>
      <c r="E19" s="5" t="s">
        <v>204</v>
      </c>
      <c r="F19" s="17" t="s">
        <v>127</v>
      </c>
      <c r="G19" s="5" t="s">
        <v>133</v>
      </c>
    </row>
    <row r="20" spans="1:7" x14ac:dyDescent="0.25">
      <c r="A20" s="5">
        <v>1</v>
      </c>
      <c r="B20" s="6" t="s">
        <v>151</v>
      </c>
      <c r="C20" s="6" t="s">
        <v>152</v>
      </c>
      <c r="D20" s="12" t="s">
        <v>31</v>
      </c>
      <c r="E20" s="5" t="s">
        <v>247</v>
      </c>
      <c r="F20" s="17">
        <v>38.380000000000003</v>
      </c>
      <c r="G20" s="5">
        <v>419</v>
      </c>
    </row>
    <row r="21" spans="1:7" x14ac:dyDescent="0.25">
      <c r="A21" s="5">
        <v>2</v>
      </c>
      <c r="B21" s="6" t="s">
        <v>154</v>
      </c>
      <c r="C21" s="6" t="s">
        <v>155</v>
      </c>
      <c r="D21" s="12" t="s">
        <v>31</v>
      </c>
      <c r="E21" s="5" t="s">
        <v>247</v>
      </c>
      <c r="F21" s="17">
        <v>26.11</v>
      </c>
      <c r="G21" s="5">
        <v>245</v>
      </c>
    </row>
    <row r="22" spans="1:7" x14ac:dyDescent="0.25">
      <c r="A22" s="5">
        <v>19</v>
      </c>
      <c r="B22" s="6" t="s">
        <v>149</v>
      </c>
      <c r="C22" s="6" t="s">
        <v>150</v>
      </c>
      <c r="D22" s="12" t="s">
        <v>31</v>
      </c>
      <c r="E22" s="5" t="s">
        <v>248</v>
      </c>
      <c r="F22" s="17" t="s">
        <v>222</v>
      </c>
      <c r="G22" s="5">
        <v>0</v>
      </c>
    </row>
    <row r="23" spans="1:7" x14ac:dyDescent="0.25">
      <c r="A23" s="5"/>
      <c r="B23" s="6"/>
      <c r="C23" s="6"/>
      <c r="D23" s="6"/>
      <c r="E23" s="5"/>
    </row>
    <row r="24" spans="1:7" x14ac:dyDescent="0.25">
      <c r="A24" s="14"/>
      <c r="B24" s="14" t="s">
        <v>125</v>
      </c>
      <c r="C24" s="2" t="s">
        <v>156</v>
      </c>
      <c r="D24" s="16"/>
      <c r="E24" s="14"/>
      <c r="F24" s="15"/>
      <c r="G24" s="14"/>
    </row>
    <row r="25" spans="1:7" x14ac:dyDescent="0.25">
      <c r="B25" s="5"/>
      <c r="C25" s="5"/>
      <c r="D25" s="5"/>
      <c r="E25" s="5" t="s">
        <v>188</v>
      </c>
      <c r="G25" s="5" t="s">
        <v>129</v>
      </c>
    </row>
    <row r="26" spans="1:7" x14ac:dyDescent="0.25">
      <c r="A26" s="5" t="s">
        <v>266</v>
      </c>
      <c r="B26" s="5" t="s">
        <v>130</v>
      </c>
      <c r="C26" s="5"/>
      <c r="D26" s="5" t="s">
        <v>131</v>
      </c>
      <c r="E26" s="5" t="s">
        <v>204</v>
      </c>
      <c r="F26" s="17" t="s">
        <v>127</v>
      </c>
      <c r="G26" s="5" t="s">
        <v>133</v>
      </c>
    </row>
    <row r="27" spans="1:7" x14ac:dyDescent="0.25">
      <c r="A27" s="5">
        <v>6</v>
      </c>
      <c r="B27" s="6" t="s">
        <v>157</v>
      </c>
      <c r="C27" s="6" t="s">
        <v>158</v>
      </c>
      <c r="D27" s="12" t="s">
        <v>45</v>
      </c>
      <c r="E27" s="5" t="s">
        <v>249</v>
      </c>
      <c r="F27" s="17">
        <v>32.42</v>
      </c>
      <c r="G27" s="5">
        <v>333</v>
      </c>
    </row>
    <row r="28" spans="1:7" x14ac:dyDescent="0.25">
      <c r="A28" s="5">
        <v>8</v>
      </c>
      <c r="B28" s="6" t="s">
        <v>146</v>
      </c>
      <c r="C28" s="6" t="s">
        <v>161</v>
      </c>
      <c r="D28" s="12" t="s">
        <v>47</v>
      </c>
      <c r="E28" s="5" t="s">
        <v>249</v>
      </c>
      <c r="F28" s="17">
        <v>32.380000000000003</v>
      </c>
      <c r="G28" s="5">
        <v>333</v>
      </c>
    </row>
    <row r="29" spans="1:7" x14ac:dyDescent="0.25">
      <c r="A29" s="5">
        <v>11</v>
      </c>
      <c r="B29" s="6" t="s">
        <v>159</v>
      </c>
      <c r="C29" s="6" t="s">
        <v>160</v>
      </c>
      <c r="D29" s="12" t="s">
        <v>31</v>
      </c>
      <c r="E29" s="5" t="s">
        <v>249</v>
      </c>
      <c r="F29" s="17">
        <v>9.34</v>
      </c>
      <c r="G29" s="5">
        <v>25</v>
      </c>
    </row>
    <row r="30" spans="1:7" x14ac:dyDescent="0.25">
      <c r="A30" s="5"/>
      <c r="B30" s="6"/>
      <c r="C30" s="6"/>
      <c r="D30" s="6"/>
      <c r="E30" s="5"/>
    </row>
    <row r="31" spans="1:7" x14ac:dyDescent="0.25">
      <c r="A31" s="14"/>
      <c r="B31" s="14" t="s">
        <v>125</v>
      </c>
      <c r="C31" s="2" t="s">
        <v>162</v>
      </c>
      <c r="D31" s="16"/>
      <c r="E31" s="14"/>
      <c r="F31" s="15"/>
      <c r="G31" s="14"/>
    </row>
    <row r="32" spans="1:7" x14ac:dyDescent="0.25">
      <c r="B32" s="5"/>
      <c r="C32" s="5"/>
      <c r="D32" s="5"/>
      <c r="E32" s="5" t="s">
        <v>188</v>
      </c>
      <c r="G32" s="5" t="s">
        <v>129</v>
      </c>
    </row>
    <row r="33" spans="1:7" x14ac:dyDescent="0.25">
      <c r="A33" s="5" t="s">
        <v>266</v>
      </c>
      <c r="B33" s="5" t="s">
        <v>130</v>
      </c>
      <c r="C33" s="5"/>
      <c r="D33" s="5" t="s">
        <v>131</v>
      </c>
      <c r="E33" s="5" t="s">
        <v>204</v>
      </c>
      <c r="F33" s="17" t="s">
        <v>127</v>
      </c>
      <c r="G33" s="5" t="s">
        <v>133</v>
      </c>
    </row>
    <row r="34" spans="1:7" x14ac:dyDescent="0.25">
      <c r="A34" s="5">
        <v>5</v>
      </c>
      <c r="B34" s="6" t="s">
        <v>154</v>
      </c>
      <c r="C34" s="6" t="s">
        <v>163</v>
      </c>
      <c r="D34" s="12" t="s">
        <v>22</v>
      </c>
      <c r="E34" s="5" t="s">
        <v>249</v>
      </c>
      <c r="F34" s="17">
        <v>33.99</v>
      </c>
      <c r="G34" s="5">
        <v>356</v>
      </c>
    </row>
    <row r="35" spans="1:7" x14ac:dyDescent="0.25">
      <c r="A35" s="5">
        <v>4</v>
      </c>
      <c r="B35" s="6" t="s">
        <v>166</v>
      </c>
      <c r="C35" s="6" t="s">
        <v>167</v>
      </c>
      <c r="D35" s="12" t="s">
        <v>54</v>
      </c>
      <c r="E35" s="5" t="s">
        <v>249</v>
      </c>
      <c r="F35" s="17">
        <v>29.35</v>
      </c>
      <c r="G35" s="5">
        <v>290</v>
      </c>
    </row>
    <row r="36" spans="1:7" x14ac:dyDescent="0.25">
      <c r="A36" s="5">
        <v>7</v>
      </c>
      <c r="B36" s="6" t="s">
        <v>164</v>
      </c>
      <c r="C36" s="6" t="s">
        <v>165</v>
      </c>
      <c r="D36" s="12" t="s">
        <v>56</v>
      </c>
      <c r="E36" s="5" t="s">
        <v>249</v>
      </c>
      <c r="F36" s="17">
        <v>24.12</v>
      </c>
      <c r="G36" s="5">
        <v>217</v>
      </c>
    </row>
    <row r="37" spans="1:7" x14ac:dyDescent="0.25">
      <c r="A37" s="5"/>
    </row>
    <row r="38" spans="1:7" x14ac:dyDescent="0.25">
      <c r="A38" s="14"/>
      <c r="B38" s="14" t="s">
        <v>125</v>
      </c>
      <c r="C38" s="2" t="s">
        <v>168</v>
      </c>
      <c r="D38" s="16"/>
      <c r="E38" s="14"/>
      <c r="F38" s="15"/>
      <c r="G38" s="14"/>
    </row>
    <row r="39" spans="1:7" x14ac:dyDescent="0.25">
      <c r="B39" s="5"/>
      <c r="C39" s="5"/>
      <c r="D39" s="5"/>
      <c r="E39" s="5" t="s">
        <v>188</v>
      </c>
      <c r="G39" s="5" t="s">
        <v>129</v>
      </c>
    </row>
    <row r="40" spans="1:7" x14ac:dyDescent="0.25">
      <c r="A40" s="5" t="s">
        <v>266</v>
      </c>
      <c r="B40" s="5" t="s">
        <v>130</v>
      </c>
      <c r="C40" s="5"/>
      <c r="D40" s="5" t="s">
        <v>131</v>
      </c>
      <c r="E40" s="5" t="s">
        <v>204</v>
      </c>
      <c r="F40" s="17" t="s">
        <v>127</v>
      </c>
      <c r="G40" s="5" t="s">
        <v>133</v>
      </c>
    </row>
    <row r="41" spans="1:7" x14ac:dyDescent="0.25">
      <c r="A41" s="5">
        <v>15</v>
      </c>
      <c r="B41" s="6" t="s">
        <v>171</v>
      </c>
      <c r="C41" s="6" t="s">
        <v>172</v>
      </c>
      <c r="D41" s="12" t="s">
        <v>64</v>
      </c>
      <c r="E41" s="5" t="s">
        <v>252</v>
      </c>
      <c r="F41" s="17">
        <v>35.33</v>
      </c>
      <c r="G41" s="5">
        <v>397</v>
      </c>
    </row>
    <row r="42" spans="1:7" x14ac:dyDescent="0.25">
      <c r="A42" s="5"/>
      <c r="B42" s="6"/>
      <c r="C42" s="6"/>
      <c r="D42" s="6"/>
      <c r="E42" s="5"/>
    </row>
    <row r="43" spans="1:7" x14ac:dyDescent="0.25">
      <c r="A43" s="14"/>
      <c r="B43" s="14" t="s">
        <v>125</v>
      </c>
      <c r="C43" s="2" t="s">
        <v>173</v>
      </c>
      <c r="D43" s="16"/>
      <c r="E43" s="14"/>
      <c r="F43" s="15"/>
      <c r="G43" s="14"/>
    </row>
    <row r="44" spans="1:7" x14ac:dyDescent="0.25">
      <c r="B44" s="5"/>
      <c r="C44" s="5"/>
      <c r="D44" s="5"/>
      <c r="E44" s="5" t="s">
        <v>188</v>
      </c>
      <c r="G44" s="5" t="s">
        <v>193</v>
      </c>
    </row>
    <row r="45" spans="1:7" x14ac:dyDescent="0.25">
      <c r="A45" s="5" t="s">
        <v>266</v>
      </c>
      <c r="B45" s="5" t="s">
        <v>130</v>
      </c>
      <c r="C45" s="5"/>
      <c r="D45" s="5" t="s">
        <v>131</v>
      </c>
      <c r="E45" s="5" t="s">
        <v>204</v>
      </c>
      <c r="F45" s="17" t="s">
        <v>127</v>
      </c>
      <c r="G45" s="5" t="s">
        <v>133</v>
      </c>
    </row>
    <row r="46" spans="1:7" x14ac:dyDescent="0.25">
      <c r="A46" s="19">
        <v>29</v>
      </c>
      <c r="B46" s="6" t="s">
        <v>176</v>
      </c>
      <c r="C46" s="6" t="s">
        <v>177</v>
      </c>
      <c r="D46" s="12" t="s">
        <v>22</v>
      </c>
      <c r="E46" s="5" t="s">
        <v>251</v>
      </c>
      <c r="F46" s="17">
        <v>23.39</v>
      </c>
      <c r="G46" s="5">
        <v>352</v>
      </c>
    </row>
    <row r="47" spans="1:7" x14ac:dyDescent="0.25">
      <c r="A47" s="19">
        <v>29</v>
      </c>
      <c r="B47" s="6" t="s">
        <v>178</v>
      </c>
      <c r="C47" s="6" t="s">
        <v>179</v>
      </c>
      <c r="D47" s="12" t="s">
        <v>22</v>
      </c>
      <c r="E47" s="5" t="s">
        <v>251</v>
      </c>
      <c r="F47" s="17">
        <v>16.72</v>
      </c>
      <c r="G47" s="5">
        <v>228</v>
      </c>
    </row>
    <row r="48" spans="1:7" x14ac:dyDescent="0.25">
      <c r="A48" s="19">
        <v>27</v>
      </c>
      <c r="B48" s="6" t="s">
        <v>174</v>
      </c>
      <c r="C48" s="6" t="s">
        <v>175</v>
      </c>
      <c r="D48" s="12" t="s">
        <v>19</v>
      </c>
      <c r="E48" s="5" t="s">
        <v>250</v>
      </c>
      <c r="F48" s="17">
        <v>14.3</v>
      </c>
      <c r="G48" s="5">
        <v>190</v>
      </c>
    </row>
    <row r="49" spans="1:7" x14ac:dyDescent="0.25">
      <c r="A49" s="19"/>
      <c r="B49" s="6"/>
      <c r="C49" s="6"/>
      <c r="D49" s="6"/>
    </row>
    <row r="50" spans="1:7" x14ac:dyDescent="0.25">
      <c r="A50" s="14"/>
      <c r="B50" s="14" t="s">
        <v>125</v>
      </c>
      <c r="C50" s="2" t="s">
        <v>180</v>
      </c>
      <c r="D50" s="16"/>
      <c r="E50" s="14"/>
      <c r="F50" s="15"/>
      <c r="G50" s="14"/>
    </row>
    <row r="51" spans="1:7" x14ac:dyDescent="0.25">
      <c r="B51" s="5"/>
      <c r="C51" s="5"/>
      <c r="D51" s="5"/>
      <c r="E51" s="5" t="s">
        <v>188</v>
      </c>
      <c r="G51" s="5" t="s">
        <v>129</v>
      </c>
    </row>
    <row r="52" spans="1:7" x14ac:dyDescent="0.25">
      <c r="A52" s="5" t="s">
        <v>266</v>
      </c>
      <c r="B52" s="5" t="s">
        <v>130</v>
      </c>
      <c r="C52" s="5"/>
      <c r="D52" s="5" t="s">
        <v>131</v>
      </c>
      <c r="E52" s="5" t="s">
        <v>204</v>
      </c>
      <c r="F52" s="17" t="s">
        <v>127</v>
      </c>
      <c r="G52" s="5" t="s">
        <v>133</v>
      </c>
    </row>
    <row r="53" spans="1:7" x14ac:dyDescent="0.25">
      <c r="A53" s="5" t="s">
        <v>87</v>
      </c>
      <c r="B53" s="6" t="s">
        <v>256</v>
      </c>
      <c r="C53" s="6" t="s">
        <v>257</v>
      </c>
      <c r="D53" s="12" t="s">
        <v>22</v>
      </c>
      <c r="E53" s="5" t="s">
        <v>247</v>
      </c>
      <c r="F53" s="17">
        <v>41.04</v>
      </c>
      <c r="G53" s="5">
        <v>457</v>
      </c>
    </row>
    <row r="54" spans="1:7" x14ac:dyDescent="0.25">
      <c r="A54" s="5" t="s">
        <v>181</v>
      </c>
      <c r="B54" s="6" t="s">
        <v>217</v>
      </c>
      <c r="C54" s="6" t="s">
        <v>218</v>
      </c>
      <c r="D54" s="12" t="s">
        <v>22</v>
      </c>
      <c r="E54" s="5" t="s">
        <v>252</v>
      </c>
      <c r="F54" s="17">
        <v>36.11</v>
      </c>
      <c r="G54" s="5">
        <v>409</v>
      </c>
    </row>
    <row r="55" spans="1:7" x14ac:dyDescent="0.25">
      <c r="A55" s="19"/>
      <c r="B55" s="6"/>
      <c r="C55" s="6"/>
      <c r="D55" s="6"/>
    </row>
    <row r="56" spans="1:7" x14ac:dyDescent="0.25">
      <c r="A56" s="14"/>
      <c r="B56" s="14" t="s">
        <v>125</v>
      </c>
      <c r="C56" s="2" t="s">
        <v>182</v>
      </c>
      <c r="D56" s="16"/>
      <c r="E56" s="14"/>
      <c r="F56" s="15"/>
      <c r="G56" s="14"/>
    </row>
    <row r="57" spans="1:7" x14ac:dyDescent="0.25">
      <c r="B57" s="5"/>
      <c r="C57" s="5"/>
      <c r="D57" s="5"/>
      <c r="E57" s="5" t="s">
        <v>188</v>
      </c>
      <c r="G57" s="5" t="s">
        <v>129</v>
      </c>
    </row>
    <row r="58" spans="1:7" x14ac:dyDescent="0.25">
      <c r="A58" s="5" t="s">
        <v>266</v>
      </c>
      <c r="B58" s="5" t="s">
        <v>130</v>
      </c>
      <c r="C58" s="5"/>
      <c r="D58" s="5" t="s">
        <v>131</v>
      </c>
      <c r="E58" s="5" t="s">
        <v>204</v>
      </c>
      <c r="F58" s="17" t="s">
        <v>127</v>
      </c>
      <c r="G58" s="5" t="s">
        <v>133</v>
      </c>
    </row>
    <row r="59" spans="1:7" x14ac:dyDescent="0.25">
      <c r="A59" s="5" t="s">
        <v>102</v>
      </c>
      <c r="B59" s="6" t="s">
        <v>253</v>
      </c>
      <c r="C59" s="6" t="s">
        <v>152</v>
      </c>
      <c r="D59" s="12" t="s">
        <v>31</v>
      </c>
      <c r="E59" s="20" t="s">
        <v>247</v>
      </c>
      <c r="F59" s="17">
        <v>33.22</v>
      </c>
      <c r="G59" s="5">
        <v>345</v>
      </c>
    </row>
    <row r="60" spans="1:7" x14ac:dyDescent="0.25">
      <c r="A60" s="5" t="s">
        <v>183</v>
      </c>
      <c r="B60" s="6" t="s">
        <v>254</v>
      </c>
      <c r="C60" s="6" t="s">
        <v>255</v>
      </c>
      <c r="D60" s="12" t="s">
        <v>22</v>
      </c>
      <c r="E60" s="5" t="s">
        <v>251</v>
      </c>
      <c r="F60" s="17">
        <v>30.9</v>
      </c>
      <c r="G60" s="5">
        <v>494</v>
      </c>
    </row>
    <row r="61" spans="1:7" x14ac:dyDescent="0.25">
      <c r="A61" s="5"/>
      <c r="B61" s="6"/>
      <c r="C61" s="6"/>
      <c r="D61" s="6"/>
      <c r="E61" s="5"/>
    </row>
    <row r="62" spans="1:7" x14ac:dyDescent="0.25">
      <c r="A62" s="14"/>
      <c r="B62" s="14" t="s">
        <v>125</v>
      </c>
      <c r="C62" s="2" t="s">
        <v>184</v>
      </c>
      <c r="D62" s="16"/>
      <c r="E62" s="14"/>
      <c r="F62" s="15"/>
      <c r="G62" s="14"/>
    </row>
    <row r="63" spans="1:7" x14ac:dyDescent="0.25">
      <c r="B63" s="5"/>
      <c r="C63" s="5"/>
      <c r="D63" s="5"/>
      <c r="E63" s="5" t="s">
        <v>188</v>
      </c>
      <c r="G63" s="5" t="s">
        <v>129</v>
      </c>
    </row>
    <row r="64" spans="1:7" x14ac:dyDescent="0.25">
      <c r="A64" s="5" t="s">
        <v>266</v>
      </c>
      <c r="B64" s="5" t="s">
        <v>130</v>
      </c>
      <c r="C64" s="5"/>
      <c r="D64" s="5" t="s">
        <v>131</v>
      </c>
      <c r="E64" s="5" t="s">
        <v>204</v>
      </c>
      <c r="F64" s="17" t="s">
        <v>127</v>
      </c>
      <c r="G64" s="5" t="s">
        <v>133</v>
      </c>
    </row>
    <row r="65" spans="1:7" x14ac:dyDescent="0.25">
      <c r="A65" s="5">
        <v>9</v>
      </c>
      <c r="B65" s="6" t="s">
        <v>186</v>
      </c>
      <c r="C65" s="6" t="s">
        <v>187</v>
      </c>
      <c r="D65" s="12" t="s">
        <v>116</v>
      </c>
      <c r="E65" s="5" t="s">
        <v>249</v>
      </c>
      <c r="F65" s="17">
        <v>55.6</v>
      </c>
      <c r="G65" s="5">
        <v>672</v>
      </c>
    </row>
    <row r="66" spans="1:7" x14ac:dyDescent="0.25">
      <c r="A66" s="5">
        <v>13</v>
      </c>
      <c r="B66" s="6" t="s">
        <v>157</v>
      </c>
      <c r="C66" s="6" t="s">
        <v>185</v>
      </c>
      <c r="D66" s="12" t="s">
        <v>118</v>
      </c>
      <c r="E66" s="5" t="s">
        <v>249</v>
      </c>
      <c r="F66" s="17">
        <v>35.36</v>
      </c>
      <c r="G66" s="5">
        <v>375</v>
      </c>
    </row>
    <row r="67" spans="1:7" x14ac:dyDescent="0.25">
      <c r="A67" s="5"/>
      <c r="B67" s="6"/>
      <c r="C67" s="6"/>
      <c r="D67" s="6"/>
      <c r="E67" s="5"/>
    </row>
    <row r="68" spans="1:7" x14ac:dyDescent="0.25">
      <c r="B68" s="6"/>
      <c r="C68" s="6"/>
      <c r="D68" s="6"/>
      <c r="E68" s="5"/>
    </row>
  </sheetData>
  <sortState xmlns:xlrd2="http://schemas.microsoft.com/office/spreadsheetml/2017/richdata2" ref="A65:G67">
    <sortCondition descending="1" ref="G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Track All</vt:lpstr>
      <vt:lpstr>Long Jump</vt:lpstr>
      <vt:lpstr>Shot Putt</vt:lpstr>
      <vt:lpstr>High Jump</vt:lpstr>
      <vt:lpstr>Discus</vt:lpstr>
      <vt:lpstr>Pole Vault</vt:lpstr>
      <vt:lpstr>Javelin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T</dc:creator>
  <cp:lastModifiedBy>ecflitcroft@ntlworld.com</cp:lastModifiedBy>
  <dcterms:created xsi:type="dcterms:W3CDTF">2023-10-01T21:22:09Z</dcterms:created>
  <dcterms:modified xsi:type="dcterms:W3CDTF">2023-10-03T14:35:58Z</dcterms:modified>
</cp:coreProperties>
</file>